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tntsvr2\TNTDATA2\MŽP\2021 - 2022\Výzva č. RES+ 3 - 2022 – Komunální FVE pro malé obce\Radějovice\VR\P2 Vykazy vymer k naceneni\"/>
    </mc:Choice>
  </mc:AlternateContent>
  <xr:revisionPtr revIDLastSave="0" documentId="13_ncr:1_{2C24864D-7E65-4DD8-9EED-65290D3BB68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" sheetId="1" r:id="rId1"/>
    <sheet name="Zakázk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H38" i="3"/>
  <c r="H20" i="3" l="1"/>
  <c r="H24" i="3"/>
  <c r="H23" i="3"/>
  <c r="H22" i="3"/>
  <c r="H21" i="3"/>
  <c r="H18" i="3"/>
  <c r="H19" i="3"/>
  <c r="H17" i="3"/>
  <c r="H39" i="3" l="1"/>
  <c r="H41" i="3"/>
  <c r="H29" i="3"/>
  <c r="H28" i="3"/>
  <c r="H59" i="3"/>
  <c r="H63" i="3"/>
  <c r="H30" i="3" l="1"/>
  <c r="H42" i="3"/>
  <c r="H62" i="3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A9" i="1"/>
  <c r="A7" i="1"/>
  <c r="C3" i="1"/>
  <c r="C2" i="1"/>
  <c r="A1" i="1"/>
  <c r="H73" i="3"/>
  <c r="H92" i="3"/>
  <c r="H91" i="3"/>
  <c r="H90" i="3"/>
  <c r="H87" i="3"/>
  <c r="H86" i="3"/>
  <c r="D108" i="3" s="1"/>
  <c r="E108" i="3" s="1"/>
  <c r="H61" i="3"/>
  <c r="H98" i="3"/>
  <c r="H97" i="3"/>
  <c r="H96" i="3"/>
  <c r="H95" i="3"/>
  <c r="H94" i="3"/>
  <c r="H93" i="3"/>
  <c r="H99" i="3"/>
  <c r="H83" i="3"/>
  <c r="H82" i="3"/>
  <c r="H81" i="3"/>
  <c r="H80" i="3"/>
  <c r="H79" i="3"/>
  <c r="H78" i="3"/>
  <c r="H77" i="3"/>
  <c r="H74" i="3"/>
  <c r="H72" i="3"/>
  <c r="H71" i="3"/>
  <c r="H70" i="3"/>
  <c r="H69" i="3"/>
  <c r="H68" i="3"/>
  <c r="H67" i="3"/>
  <c r="H64" i="3"/>
  <c r="H60" i="3"/>
  <c r="H58" i="3"/>
  <c r="H57" i="3"/>
  <c r="H50" i="3"/>
  <c r="H49" i="3"/>
  <c r="H47" i="3"/>
  <c r="H34" i="3"/>
  <c r="H33" i="3"/>
  <c r="H15" i="3"/>
  <c r="H16" i="3"/>
  <c r="D105" i="3" s="1"/>
  <c r="E105" i="3" s="1"/>
  <c r="H14" i="3"/>
  <c r="H13" i="3"/>
  <c r="D107" i="3" l="1"/>
  <c r="E107" i="3" s="1"/>
  <c r="H75" i="3"/>
  <c r="H65" i="3"/>
  <c r="I21" i="1" s="1"/>
  <c r="H25" i="3"/>
  <c r="H35" i="3"/>
  <c r="I17" i="1"/>
  <c r="I22" i="1"/>
  <c r="H84" i="3"/>
  <c r="I23" i="1" s="1"/>
  <c r="H100" i="3"/>
  <c r="I24" i="1" l="1"/>
  <c r="I16" i="1"/>
  <c r="H101" i="3"/>
  <c r="I20" i="1"/>
  <c r="I12" i="1"/>
  <c r="I11" i="1" s="1"/>
  <c r="H48" i="3"/>
  <c r="H51" i="3" s="1"/>
  <c r="I14" i="1"/>
  <c r="I13" i="1" s="1"/>
  <c r="I19" i="1" l="1"/>
  <c r="H44" i="3"/>
  <c r="D106" i="3" s="1"/>
  <c r="E106" i="3" l="1"/>
  <c r="E110" i="3" s="1"/>
  <c r="D110" i="3"/>
  <c r="H45" i="3"/>
  <c r="H52" i="3" s="1"/>
  <c r="H103" i="3" s="1"/>
  <c r="I18" i="1" l="1"/>
  <c r="I15" i="1" s="1"/>
  <c r="I26" i="1" s="1"/>
  <c r="I27" i="1" l="1"/>
  <c r="I28" i="1" s="1"/>
</calcChain>
</file>

<file path=xl/sharedStrings.xml><?xml version="1.0" encoding="utf-8"?>
<sst xmlns="http://schemas.openxmlformats.org/spreadsheetml/2006/main" count="252" uniqueCount="183">
  <si>
    <r>
      <rPr>
        <sz val="10.5"/>
        <rFont val="Calibri"/>
        <family val="2"/>
      </rPr>
      <t>Místo:</t>
    </r>
  </si>
  <si>
    <r>
      <rPr>
        <sz val="10.5"/>
        <rFont val="Calibri"/>
        <family val="2"/>
      </rPr>
      <t>Zadavatel:</t>
    </r>
  </si>
  <si>
    <r>
      <rPr>
        <sz val="10.5"/>
        <rFont val="Calibri"/>
        <family val="2"/>
      </rPr>
      <t>Účastník:</t>
    </r>
  </si>
  <si>
    <r>
      <rPr>
        <b/>
        <sz val="14"/>
        <rFont val="Calibri"/>
        <family val="2"/>
      </rPr>
      <t>POLOŽKOVÝ ROZPOČET</t>
    </r>
  </si>
  <si>
    <r>
      <rPr>
        <b/>
        <sz val="10.5"/>
        <rFont val="Calibri"/>
        <family val="2"/>
      </rPr>
      <t>Č. položky</t>
    </r>
  </si>
  <si>
    <r>
      <rPr>
        <b/>
        <sz val="10.5"/>
        <rFont val="Calibri"/>
        <family val="2"/>
      </rPr>
      <t>Název položky</t>
    </r>
  </si>
  <si>
    <r>
      <rPr>
        <b/>
        <sz val="10.5"/>
        <rFont val="Calibri"/>
        <family val="2"/>
      </rPr>
      <t>celkem (Kč)</t>
    </r>
  </si>
  <si>
    <r>
      <rPr>
        <b/>
        <sz val="10.5"/>
        <rFont val="Calibri"/>
        <family val="2"/>
      </rPr>
      <t>D3 - 3. Dodávky materálu - Elektro materiál</t>
    </r>
  </si>
  <si>
    <r>
      <rPr>
        <b/>
        <sz val="10.5"/>
        <rFont val="Calibri"/>
        <family val="2"/>
      </rPr>
      <t>D4 - 4. Montážní práce</t>
    </r>
  </si>
  <si>
    <r>
      <rPr>
        <b/>
        <sz val="10.5"/>
        <rFont val="Calibri"/>
        <family val="2"/>
      </rPr>
      <t>D5. - 5. Ostatní náklady</t>
    </r>
  </si>
  <si>
    <r>
      <rPr>
        <b/>
        <sz val="14"/>
        <rFont val="Calibri"/>
        <family val="2"/>
      </rPr>
      <t>Cena celkem bez DPH</t>
    </r>
  </si>
  <si>
    <r>
      <rPr>
        <b/>
        <sz val="14"/>
        <rFont val="Calibri"/>
        <family val="2"/>
      </rPr>
      <t>DPH 21%</t>
    </r>
  </si>
  <si>
    <r>
      <rPr>
        <b/>
        <sz val="10.5"/>
        <rFont val="Calibri"/>
        <family val="2"/>
      </rPr>
      <t>MJ</t>
    </r>
  </si>
  <si>
    <r>
      <rPr>
        <b/>
        <sz val="10.5"/>
        <rFont val="Calibri"/>
        <family val="2"/>
      </rPr>
      <t>množství</t>
    </r>
  </si>
  <si>
    <r>
      <rPr>
        <b/>
        <sz val="10.5"/>
        <rFont val="Calibri"/>
        <family val="2"/>
      </rPr>
      <t>cena / MJ</t>
    </r>
  </si>
  <si>
    <r>
      <rPr>
        <sz val="10.5"/>
        <rFont val="Calibri"/>
        <family val="2"/>
      </rPr>
      <t>1,00</t>
    </r>
  </si>
  <si>
    <r>
      <rPr>
        <b/>
        <sz val="10.5"/>
        <rFont val="Calibri"/>
        <family val="2"/>
      </rPr>
      <t>Celkem za Materiál 1.1</t>
    </r>
  </si>
  <si>
    <r>
      <rPr>
        <sz val="10.5"/>
        <rFont val="Calibri"/>
        <family val="2"/>
      </rPr>
      <t>kpl</t>
    </r>
  </si>
  <si>
    <r>
      <rPr>
        <b/>
        <sz val="10.5"/>
        <rFont val="Calibri"/>
        <family val="2"/>
      </rPr>
      <t>Celkem za Materiál 2.2</t>
    </r>
  </si>
  <si>
    <r>
      <rPr>
        <sz val="10.5"/>
        <rFont val="Calibri"/>
        <family val="2"/>
      </rPr>
      <t>4,00</t>
    </r>
  </si>
  <si>
    <r>
      <rPr>
        <b/>
        <sz val="10.5"/>
        <rFont val="Calibri"/>
        <family val="2"/>
      </rPr>
      <t>Celkem za Materiál 3.1</t>
    </r>
  </si>
  <si>
    <r>
      <rPr>
        <sz val="10.5"/>
        <rFont val="Calibri"/>
        <family val="2"/>
      </rPr>
      <t>3.2.1.</t>
    </r>
  </si>
  <si>
    <r>
      <rPr>
        <sz val="10.5"/>
        <rFont val="Calibri"/>
        <family val="2"/>
      </rPr>
      <t>m</t>
    </r>
  </si>
  <si>
    <r>
      <rPr>
        <b/>
        <sz val="10.5"/>
        <rFont val="Calibri"/>
        <family val="2"/>
      </rPr>
      <t>Celkem za Materiál 3.2</t>
    </r>
  </si>
  <si>
    <r>
      <rPr>
        <sz val="10.5"/>
        <rFont val="Calibri"/>
        <family val="2"/>
      </rPr>
      <t>8,00</t>
    </r>
  </si>
  <si>
    <r>
      <rPr>
        <sz val="10.5"/>
        <rFont val="Calibri"/>
        <family val="2"/>
      </rPr>
      <t>Protipožární utěsnění prostupů stěnou</t>
    </r>
  </si>
  <si>
    <r>
      <rPr>
        <sz val="10.5"/>
        <rFont val="Calibri"/>
        <family val="2"/>
      </rPr>
      <t>m2</t>
    </r>
  </si>
  <si>
    <r>
      <rPr>
        <sz val="10.5"/>
        <rFont val="Calibri"/>
        <family val="2"/>
      </rPr>
      <t>Konstrukce pro FV moduly</t>
    </r>
  </si>
  <si>
    <r>
      <rPr>
        <sz val="10.5"/>
        <rFont val="Calibri"/>
        <family val="2"/>
      </rPr>
      <t>Pomocný montážní materiál</t>
    </r>
  </si>
  <si>
    <r>
      <rPr>
        <b/>
        <sz val="10.5"/>
        <rFont val="Calibri"/>
        <family val="2"/>
      </rPr>
      <t>Celkem za Materiál 3.8</t>
    </r>
  </si>
  <si>
    <r>
      <rPr>
        <b/>
        <sz val="10.5"/>
        <rFont val="Calibri"/>
        <family val="2"/>
      </rPr>
      <t>4.1. Instalační přístroje a materiál</t>
    </r>
  </si>
  <si>
    <r>
      <rPr>
        <sz val="10.5"/>
        <rFont val="Calibri"/>
        <family val="2"/>
      </rPr>
      <t>4.1.1.</t>
    </r>
  </si>
  <si>
    <r>
      <rPr>
        <sz val="10.5"/>
        <rFont val="Calibri"/>
        <family val="2"/>
      </rPr>
      <t>Montáž nosné konstrukce pro FV panely</t>
    </r>
  </si>
  <si>
    <r>
      <rPr>
        <sz val="10.5"/>
        <rFont val="Calibri"/>
        <family val="2"/>
      </rPr>
      <t>4.1.2.</t>
    </r>
  </si>
  <si>
    <r>
      <rPr>
        <sz val="10.5"/>
        <rFont val="Calibri"/>
        <family val="2"/>
      </rPr>
      <t>Montáž fotovoltaických panelů</t>
    </r>
  </si>
  <si>
    <r>
      <rPr>
        <sz val="10.5"/>
        <rFont val="Calibri"/>
        <family val="2"/>
      </rPr>
      <t>Montáž a zapojení střídače</t>
    </r>
  </si>
  <si>
    <r>
      <rPr>
        <b/>
        <sz val="10.5"/>
        <rFont val="Calibri"/>
        <family val="2"/>
      </rPr>
      <t>Celkem za Montážní práce 4.1</t>
    </r>
  </si>
  <si>
    <r>
      <rPr>
        <b/>
        <sz val="10.5"/>
        <rFont val="Calibri"/>
        <family val="2"/>
      </rPr>
      <t>4.2. Zemní , stavební a montážní práce</t>
    </r>
  </si>
  <si>
    <r>
      <rPr>
        <sz val="10.5"/>
        <rFont val="Calibri"/>
        <family val="2"/>
      </rPr>
      <t>4.2.1.</t>
    </r>
  </si>
  <si>
    <r>
      <rPr>
        <sz val="10.5"/>
        <rFont val="Calibri"/>
        <family val="2"/>
      </rPr>
      <t>Průrazy zdivem</t>
    </r>
  </si>
  <si>
    <r>
      <rPr>
        <sz val="10.5"/>
        <rFont val="Calibri"/>
        <family val="2"/>
      </rPr>
      <t>4.2.2.</t>
    </r>
  </si>
  <si>
    <r>
      <rPr>
        <sz val="10.5"/>
        <rFont val="Calibri"/>
        <family val="2"/>
      </rPr>
      <t>4.2.3.</t>
    </r>
  </si>
  <si>
    <r>
      <rPr>
        <sz val="10.5"/>
        <rFont val="Calibri"/>
        <family val="2"/>
      </rPr>
      <t>4.2.4.</t>
    </r>
  </si>
  <si>
    <r>
      <rPr>
        <sz val="10.5"/>
        <rFont val="Calibri"/>
        <family val="2"/>
      </rPr>
      <t>Drážky ve zdivu</t>
    </r>
  </si>
  <si>
    <r>
      <rPr>
        <sz val="10.5"/>
        <rFont val="Calibri"/>
        <family val="2"/>
      </rPr>
      <t>4.2.5.</t>
    </r>
  </si>
  <si>
    <r>
      <rPr>
        <sz val="10.5"/>
        <rFont val="Calibri"/>
        <family val="2"/>
      </rPr>
      <t>Jádrové vrtání</t>
    </r>
  </si>
  <si>
    <r>
      <rPr>
        <sz val="10.5"/>
        <rFont val="Calibri"/>
        <family val="2"/>
      </rPr>
      <t>4.2.6.</t>
    </r>
  </si>
  <si>
    <r>
      <rPr>
        <sz val="10.5"/>
        <rFont val="Calibri"/>
        <family val="2"/>
      </rPr>
      <t>t</t>
    </r>
  </si>
  <si>
    <r>
      <rPr>
        <b/>
        <sz val="10.5"/>
        <rFont val="Calibri"/>
        <family val="2"/>
      </rPr>
      <t>Celkem za Montážní práce 4.2</t>
    </r>
  </si>
  <si>
    <r>
      <rPr>
        <b/>
        <sz val="10.5"/>
        <rFont val="Calibri"/>
        <family val="2"/>
      </rPr>
      <t>4.3. Ostatní práce</t>
    </r>
  </si>
  <si>
    <r>
      <rPr>
        <sz val="10.5"/>
        <rFont val="Calibri"/>
        <family val="2"/>
      </rPr>
      <t>4.3.1.</t>
    </r>
  </si>
  <si>
    <r>
      <rPr>
        <sz val="10.5"/>
        <rFont val="Calibri"/>
        <family val="2"/>
      </rPr>
      <t>Připojení zařízení ostatních profesí</t>
    </r>
  </si>
  <si>
    <r>
      <rPr>
        <sz val="10.5"/>
        <rFont val="Calibri"/>
        <family val="2"/>
      </rPr>
      <t>4.3.2.</t>
    </r>
  </si>
  <si>
    <r>
      <rPr>
        <sz val="10.5"/>
        <rFont val="Calibri"/>
        <family val="2"/>
      </rPr>
      <t>Připojení na stávající zemnící soustavu</t>
    </r>
  </si>
  <si>
    <r>
      <rPr>
        <sz val="10.5"/>
        <rFont val="Calibri"/>
        <family val="2"/>
      </rPr>
      <t>4.3.3.</t>
    </r>
  </si>
  <si>
    <r>
      <rPr>
        <sz val="10.5"/>
        <rFont val="Calibri"/>
        <family val="2"/>
      </rPr>
      <t>Zaizolování rezervních přívodů</t>
    </r>
  </si>
  <si>
    <r>
      <rPr>
        <sz val="10.5"/>
        <rFont val="Calibri"/>
        <family val="2"/>
      </rPr>
      <t>4.3.4.</t>
    </r>
  </si>
  <si>
    <r>
      <rPr>
        <sz val="10.5"/>
        <rFont val="Calibri"/>
        <family val="2"/>
      </rPr>
      <t>Umístění výstaražné tabulky</t>
    </r>
  </si>
  <si>
    <r>
      <rPr>
        <sz val="10.5"/>
        <rFont val="Calibri"/>
        <family val="2"/>
      </rPr>
      <t>4.3.5.</t>
    </r>
  </si>
  <si>
    <r>
      <rPr>
        <sz val="10.5"/>
        <rFont val="Calibri"/>
        <family val="2"/>
      </rPr>
      <t>Protikorozní ochrana vývodů uzemění</t>
    </r>
  </si>
  <si>
    <r>
      <rPr>
        <sz val="10.5"/>
        <rFont val="Calibri"/>
        <family val="2"/>
      </rPr>
      <t>4.3.6.</t>
    </r>
  </si>
  <si>
    <r>
      <rPr>
        <sz val="10.5"/>
        <rFont val="Calibri"/>
        <family val="2"/>
      </rPr>
      <t>Doplnění podkladů od dodavatelů připojovaných zařízení</t>
    </r>
  </si>
  <si>
    <r>
      <rPr>
        <sz val="10.5"/>
        <rFont val="Calibri"/>
        <family val="2"/>
      </rPr>
      <t>4.3.7.</t>
    </r>
  </si>
  <si>
    <r>
      <rPr>
        <sz val="10.5"/>
        <rFont val="Calibri"/>
        <family val="2"/>
      </rPr>
      <t>Práce nespecifikované ceníkem</t>
    </r>
  </si>
  <si>
    <r>
      <rPr>
        <b/>
        <sz val="10.5"/>
        <rFont val="Calibri"/>
        <family val="2"/>
      </rPr>
      <t>Celkem za Montážní práce 4.3</t>
    </r>
  </si>
  <si>
    <r>
      <rPr>
        <sz val="10.5"/>
        <rFont val="Calibri"/>
        <family val="2"/>
      </rPr>
      <t>Zařízení a zabezpečení staveniště</t>
    </r>
  </si>
  <si>
    <r>
      <rPr>
        <sz val="10.5"/>
        <rFont val="Calibri"/>
        <family val="2"/>
      </rPr>
      <t>5.1.2.</t>
    </r>
  </si>
  <si>
    <r>
      <rPr>
        <sz val="10.5"/>
        <rFont val="Calibri"/>
        <family val="2"/>
      </rPr>
      <t>Dokumentace skutečného provedení a předávací dokumentace - 2 paré + elektronická verze</t>
    </r>
  </si>
  <si>
    <r>
      <rPr>
        <sz val="10.5"/>
        <rFont val="Calibri"/>
        <family val="2"/>
      </rPr>
      <t>Zkušební provoz</t>
    </r>
  </si>
  <si>
    <r>
      <rPr>
        <sz val="10.5"/>
        <rFont val="Calibri"/>
        <family val="2"/>
      </rPr>
      <t>Zaučení obsluhy</t>
    </r>
  </si>
  <si>
    <r>
      <rPr>
        <sz val="10.5"/>
        <rFont val="Calibri"/>
        <family val="2"/>
      </rPr>
      <t>Autorský dozor projektanta</t>
    </r>
  </si>
  <si>
    <r>
      <rPr>
        <sz val="10.5"/>
        <rFont val="Calibri"/>
        <family val="2"/>
      </rPr>
      <t>Koordinace prací s ostatními profesemi</t>
    </r>
  </si>
  <si>
    <r>
      <rPr>
        <b/>
        <sz val="10.5"/>
        <rFont val="Calibri"/>
        <family val="2"/>
      </rPr>
      <t>Celkem za Ostatní náklady</t>
    </r>
  </si>
  <si>
    <t>kus</t>
  </si>
  <si>
    <t>Hromosvodný drát - polotvrdý ALMGsi 8 (50kg)</t>
  </si>
  <si>
    <t>m</t>
  </si>
  <si>
    <t>1.1.5.</t>
  </si>
  <si>
    <t>2.1.1.</t>
  </si>
  <si>
    <t>D1 - 1. Dodávky materálu - moduly, akumulátory, střídače a baterie</t>
  </si>
  <si>
    <t>1.1. Moduly , akumulátory, střídače a baterie</t>
  </si>
  <si>
    <t>Konektor MC4</t>
  </si>
  <si>
    <t>3.1.1.</t>
  </si>
  <si>
    <t>3.1.2.</t>
  </si>
  <si>
    <t>3.2  Kabely silové, komunikační a datové, vodiče, trubky, lišty a kabelové žlaby</t>
  </si>
  <si>
    <t>Úprava odběrného místa</t>
  </si>
  <si>
    <t>Kabeláž FVE</t>
  </si>
  <si>
    <t>3.2.2.</t>
  </si>
  <si>
    <t>3.2.3.</t>
  </si>
  <si>
    <t>3.3  Uzemnění a pospojování</t>
  </si>
  <si>
    <t>3.3.1.</t>
  </si>
  <si>
    <t>3.4  Podružný materiál</t>
  </si>
  <si>
    <t>3.4.1.</t>
  </si>
  <si>
    <t>3.4.2.</t>
  </si>
  <si>
    <t>3.4.3.</t>
  </si>
  <si>
    <t>3.4.4.</t>
  </si>
  <si>
    <t>Celkem za Materiál 3.3</t>
  </si>
  <si>
    <t>CELKEM Dodávky materálu</t>
  </si>
  <si>
    <t>hod</t>
  </si>
  <si>
    <t>CELKEM Montážní práce</t>
  </si>
  <si>
    <t>CELKEM</t>
  </si>
  <si>
    <t>Vysekání otvoru - skříň</t>
  </si>
  <si>
    <t>Zapravení osazení skříně</t>
  </si>
  <si>
    <r>
      <rPr>
        <sz val="10.5"/>
        <rFont val="Calibri"/>
        <family val="2"/>
      </rPr>
      <t>Odvoz odpadu a suti</t>
    </r>
    <r>
      <rPr>
        <sz val="10.5"/>
        <rFont val="Calibri"/>
        <family val="2"/>
      </rPr>
      <t xml:space="preserve"> včetně poplatku za skládku</t>
    </r>
  </si>
  <si>
    <t>Vypracování JPS, návrhu rozvaděčů, návrh rozložení panelů, návrh konstrukce</t>
  </si>
  <si>
    <t>Podání žádosti na ČEZ</t>
  </si>
  <si>
    <t>Realizační dokumentace</t>
  </si>
  <si>
    <t>4.1.8.</t>
  </si>
  <si>
    <t>Úprava hromosvodu</t>
  </si>
  <si>
    <t xml:space="preserve">Funkční zkouška chováný výrobny v rámci regulace, centralního stopu, vytvoření monitoringu a sledování stavu </t>
  </si>
  <si>
    <t>5.1.1.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</si>
  <si>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</si>
  <si>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</si>
  <si>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</si>
  <si>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</si>
  <si>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</si>
  <si>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</si>
  <si>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</si>
  <si>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</si>
  <si>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Vypracování protokolu o nastavení síťových ochran, vypracování protokolů RFG a doplnění dalších dokumentů</t>
  </si>
  <si>
    <t>4.2.7.</t>
  </si>
  <si>
    <t>Stavební přípomocné práce</t>
  </si>
  <si>
    <t>1.1.1.</t>
  </si>
  <si>
    <t>1.1.2.</t>
  </si>
  <si>
    <t>1.1.3.</t>
  </si>
  <si>
    <t>1.1.4.</t>
  </si>
  <si>
    <t>Úprava odběrného místa dle PPnn</t>
  </si>
  <si>
    <t>Výstražná tabulka FVE</t>
  </si>
  <si>
    <t>Revize a kontrola zapojení</t>
  </si>
  <si>
    <r>
      <t>Montážní práce</t>
    </r>
    <r>
      <rPr>
        <sz val="10.5"/>
        <rFont val="Calibri"/>
        <family val="2"/>
      </rPr>
      <t xml:space="preserve"> - vyvedení výkonu</t>
    </r>
  </si>
  <si>
    <r>
      <t>Montážní práce</t>
    </r>
    <r>
      <rPr>
        <sz val="10.5"/>
        <rFont val="Calibri"/>
        <family val="2"/>
      </rPr>
      <t xml:space="preserve"> - oficiální připojení výrobny k DS</t>
    </r>
  </si>
  <si>
    <t>Realizační dokumentace pro ČEZ</t>
  </si>
  <si>
    <t>Výroba DC boxů, AC rozvaděče</t>
  </si>
  <si>
    <t>4.2.8.</t>
  </si>
  <si>
    <t>5.1.13.</t>
  </si>
  <si>
    <t>DC kabeláž</t>
  </si>
  <si>
    <t>DC Rozvaděč</t>
  </si>
  <si>
    <r>
      <t>D2 - 2. Dodávky materálu - Rozvaděče a skříně</t>
    </r>
    <r>
      <rPr>
        <b/>
        <sz val="10.5"/>
        <rFont val="Calibri"/>
        <family val="2"/>
      </rPr>
      <t xml:space="preserve"> (DC, AC boxy)</t>
    </r>
  </si>
  <si>
    <r>
      <t>2.1  Rozvaděč, skříně a jejich výbava</t>
    </r>
    <r>
      <rPr>
        <b/>
        <sz val="10.5"/>
        <rFont val="Calibri"/>
        <family val="2"/>
      </rPr>
      <t xml:space="preserve"> (DC, AC boxy)</t>
    </r>
  </si>
  <si>
    <t>2.1.2.</t>
  </si>
  <si>
    <t>AC Rozvaděč RFVE</t>
  </si>
  <si>
    <t>Ostatní kabeláž a žlaby</t>
  </si>
  <si>
    <t>Kabelové žlaby</t>
  </si>
  <si>
    <t>soubor</t>
  </si>
  <si>
    <t>AC kabeláž</t>
  </si>
  <si>
    <t>Materiál na propojení s hromosvodem a ochraně proti přímému úderu</t>
  </si>
  <si>
    <t>1.1.6.</t>
  </si>
  <si>
    <t>1.1.7.</t>
  </si>
  <si>
    <r>
      <t>3.1  Instalační přístroje a materiál - připojení v RH a RE</t>
    </r>
    <r>
      <rPr>
        <b/>
        <sz val="10.5"/>
        <rFont val="Calibri"/>
        <family val="2"/>
      </rPr>
      <t xml:space="preserve"> (RFVE)</t>
    </r>
  </si>
  <si>
    <t>Úprava hlavního rozvaděče + rozšíření</t>
  </si>
  <si>
    <t>1.1.8.</t>
  </si>
  <si>
    <t>5.1.14.</t>
  </si>
  <si>
    <t>4.1.3.</t>
  </si>
  <si>
    <t>4.1.4.</t>
  </si>
  <si>
    <t>4.1.5.</t>
  </si>
  <si>
    <t>4.1.6.</t>
  </si>
  <si>
    <t>4.1.7.</t>
  </si>
  <si>
    <t>Cena celkem včetně DPH</t>
  </si>
  <si>
    <t>FOTOVOLTAICKÁ ELEKTRÁRNA OBECNÍHO ÚŘADU RADĚJOVICE</t>
  </si>
  <si>
    <t>Obecní úřad, Radějovice 10, 251 68 Kamenice</t>
  </si>
  <si>
    <t>Investor:</t>
  </si>
  <si>
    <t>Obec Radějovice, Radějovice 10, 251 68 Kamenice</t>
  </si>
  <si>
    <t>Obecní úřad Radějovice</t>
  </si>
  <si>
    <t>Bezpečnostní tlačítko CENTRAL STOP s aretací ve skřínce AL se sklem</t>
  </si>
  <si>
    <t>Komunikační centrum (bezpečná kontrola solárního systému)</t>
  </si>
  <si>
    <t>Hybridní měnič/nabíječ s čistě sinusovým výstupem, s integrovanou adaptivní nabíječkou baterií a ultra rychlým transferovým přepínačem zdroje napájení, 48V/3000VA/35A-32A</t>
  </si>
  <si>
    <t>Nouzový tlačítkový spínač (optimizér)</t>
  </si>
  <si>
    <t>Řídící jednotka (optimizér)</t>
  </si>
  <si>
    <t>Základna pro baterie</t>
  </si>
  <si>
    <t>Elektroměr pro měření přetoků - nepřímé měření</t>
  </si>
  <si>
    <t xml:space="preserve">BMS k bateriím </t>
  </si>
  <si>
    <t>1.1.9.</t>
  </si>
  <si>
    <t>1.1.10.</t>
  </si>
  <si>
    <t>1.1.11.</t>
  </si>
  <si>
    <t>1.1.12.</t>
  </si>
  <si>
    <t>Utěsnění prostupů do objektu proti vnikání vlhkosti</t>
  </si>
  <si>
    <t>AKUMULACE</t>
  </si>
  <si>
    <t>VYNUCENÉ INV.</t>
  </si>
  <si>
    <t>FVE</t>
  </si>
  <si>
    <t>EM+PP</t>
  </si>
  <si>
    <t>FVE panely o celkovém výkonu MINIMÁLNĚ 9,9 kWp splňující technické parametry dle přílohy č.6  Výzvy</t>
  </si>
  <si>
    <t>Solární měnič min. 10 kW (2x string) včetně komunikační karty</t>
  </si>
  <si>
    <t>Bateriové moduly o kapacitě minimálně 8,64 kWh splňující technické parametry dle přílohy č.6  Výzvy</t>
  </si>
  <si>
    <t>FOTOVOLTAICKÁ ELEKTRÁRNA OBECNÍHO ÚŘADU RADĚJOVICE o výkonu 9,9 kWp a 8,64 kWh uložiště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</si>
</sst>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color rgb="FF000000"/>
      <name val="Times New Roman"/>
      <charset val="204"/>
    </font>
    <font>
      <b/>
      <sz val="16"/>
      <name val="Calibri"/>
      <family val="2"/>
    </font>
    <font>
      <sz val="10.5"/>
      <name val="Calibri"/>
      <family val="2"/>
    </font>
    <font>
      <b/>
      <sz val="10.5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0.5"/>
      <name val="Calibri"/>
      <family val="2"/>
    </font>
    <font>
      <b/>
      <sz val="10.5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0"/>
      <color theme="1"/>
      <name val="Arial"/>
      <family val="2"/>
      <charset val="238"/>
    </font>
    <font>
      <sz val="10.5"/>
      <name val="Calibri"/>
      <family val="2"/>
      <charset val="238"/>
    </font>
    <font>
      <b/>
      <sz val="10.5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DDEBF7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/>
  </cellStyleXfs>
  <cellXfs count="166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4" fontId="2" fillId="0" borderId="3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6" fillId="6" borderId="4" xfId="0" applyFont="1" applyFill="1" applyBorder="1" applyAlignment="1">
      <alignment horizontal="center" vertical="top" wrapText="1"/>
    </xf>
    <xf numFmtId="4" fontId="2" fillId="6" borderId="3" xfId="0" applyNumberFormat="1" applyFont="1" applyFill="1" applyBorder="1" applyAlignment="1">
      <alignment horizontal="center" vertical="top" wrapText="1"/>
    </xf>
    <xf numFmtId="4" fontId="2" fillId="6" borderId="3" xfId="0" applyNumberFormat="1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center" vertical="top" wrapText="1"/>
    </xf>
    <xf numFmtId="4" fontId="2" fillId="7" borderId="3" xfId="0" applyNumberFormat="1" applyFont="1" applyFill="1" applyBorder="1" applyAlignment="1">
      <alignment horizontal="center" vertical="top" wrapText="1"/>
    </xf>
    <xf numFmtId="4" fontId="2" fillId="7" borderId="3" xfId="0" applyNumberFormat="1" applyFont="1" applyFill="1" applyBorder="1" applyAlignment="1">
      <alignment horizontal="right" vertical="top" wrapText="1"/>
    </xf>
    <xf numFmtId="164" fontId="0" fillId="0" borderId="0" xfId="0" applyNumberFormat="1" applyAlignment="1">
      <alignment horizontal="left" vertical="top"/>
    </xf>
    <xf numFmtId="0" fontId="0" fillId="7" borderId="0" xfId="0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6" fillId="8" borderId="4" xfId="0" applyFont="1" applyFill="1" applyBorder="1" applyAlignment="1">
      <alignment horizontal="center" vertical="top" wrapText="1"/>
    </xf>
    <xf numFmtId="4" fontId="2" fillId="8" borderId="3" xfId="0" applyNumberFormat="1" applyFont="1" applyFill="1" applyBorder="1" applyAlignment="1">
      <alignment horizontal="center" vertical="top" wrapText="1"/>
    </xf>
    <xf numFmtId="4" fontId="2" fillId="8" borderId="3" xfId="0" applyNumberFormat="1" applyFont="1" applyFill="1" applyBorder="1" applyAlignment="1">
      <alignment horizontal="right" vertical="top" wrapText="1"/>
    </xf>
    <xf numFmtId="0" fontId="15" fillId="8" borderId="0" xfId="0" applyFont="1" applyFill="1" applyAlignment="1">
      <alignment horizontal="left" vertical="top"/>
    </xf>
    <xf numFmtId="0" fontId="6" fillId="9" borderId="4" xfId="0" applyFont="1" applyFill="1" applyBorder="1" applyAlignment="1">
      <alignment horizontal="center" vertical="top" wrapText="1"/>
    </xf>
    <xf numFmtId="4" fontId="2" fillId="9" borderId="3" xfId="0" applyNumberFormat="1" applyFont="1" applyFill="1" applyBorder="1" applyAlignment="1">
      <alignment horizontal="center" vertical="top" wrapText="1"/>
    </xf>
    <xf numFmtId="4" fontId="2" fillId="9" borderId="3" xfId="0" applyNumberFormat="1" applyFont="1" applyFill="1" applyBorder="1" applyAlignment="1">
      <alignment horizontal="right" vertical="top" wrapText="1"/>
    </xf>
    <xf numFmtId="0" fontId="0" fillId="9" borderId="0" xfId="0" applyFill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 vertical="top" wrapText="1" indent="2"/>
    </xf>
    <xf numFmtId="0" fontId="3" fillId="4" borderId="5" xfId="0" applyFont="1" applyFill="1" applyBorder="1" applyAlignment="1">
      <alignment horizontal="left" vertical="top" wrapText="1" indent="2"/>
    </xf>
    <xf numFmtId="0" fontId="3" fillId="4" borderId="4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 indent="4"/>
    </xf>
    <xf numFmtId="0" fontId="3" fillId="4" borderId="5" xfId="0" applyFont="1" applyFill="1" applyBorder="1" applyAlignment="1">
      <alignment horizontal="left" vertical="top" wrapText="1" indent="4"/>
    </xf>
    <xf numFmtId="0" fontId="0" fillId="4" borderId="4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164" fontId="3" fillId="4" borderId="6" xfId="0" applyNumberFormat="1" applyFont="1" applyFill="1" applyBorder="1" applyAlignment="1">
      <alignment horizontal="right" vertical="top" wrapText="1"/>
    </xf>
    <xf numFmtId="164" fontId="3" fillId="4" borderId="5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5" borderId="6" xfId="0" applyFont="1" applyFill="1" applyBorder="1" applyAlignment="1">
      <alignment horizontal="left" vertical="top" wrapText="1"/>
    </xf>
    <xf numFmtId="164" fontId="2" fillId="5" borderId="6" xfId="0" applyNumberFormat="1" applyFont="1" applyFill="1" applyBorder="1" applyAlignment="1">
      <alignment horizontal="right" vertical="top" wrapText="1"/>
    </xf>
    <xf numFmtId="164" fontId="2" fillId="5" borderId="5" xfId="0" applyNumberFormat="1" applyFont="1" applyFill="1" applyBorder="1" applyAlignment="1">
      <alignment horizontal="right" vertical="top" wrapText="1"/>
    </xf>
    <xf numFmtId="0" fontId="0" fillId="5" borderId="4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164" fontId="4" fillId="3" borderId="4" xfId="0" applyNumberFormat="1" applyFont="1" applyFill="1" applyBorder="1" applyAlignment="1">
      <alignment horizontal="right" vertical="top" wrapText="1"/>
    </xf>
    <xf numFmtId="0" fontId="4" fillId="3" borderId="5" xfId="0" applyFont="1" applyFill="1" applyBorder="1" applyAlignment="1">
      <alignment horizontal="right" vertical="top" wrapText="1"/>
    </xf>
    <xf numFmtId="0" fontId="8" fillId="3" borderId="4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6" fillId="9" borderId="4" xfId="0" applyFont="1" applyFill="1" applyBorder="1" applyAlignment="1">
      <alignment horizontal="center" vertical="top" wrapText="1"/>
    </xf>
    <xf numFmtId="0" fontId="2" fillId="9" borderId="5" xfId="0" applyFont="1" applyFill="1" applyBorder="1" applyAlignment="1">
      <alignment horizontal="center" vertical="top" wrapText="1"/>
    </xf>
    <xf numFmtId="0" fontId="2" fillId="9" borderId="4" xfId="0" applyFont="1" applyFill="1" applyBorder="1" applyAlignment="1">
      <alignment horizontal="left" vertical="top"/>
    </xf>
    <xf numFmtId="0" fontId="2" fillId="9" borderId="5" xfId="0" applyFont="1" applyFill="1" applyBorder="1" applyAlignment="1">
      <alignment horizontal="left" vertical="top"/>
    </xf>
    <xf numFmtId="164" fontId="2" fillId="9" borderId="4" xfId="0" applyNumberFormat="1" applyFont="1" applyFill="1" applyBorder="1" applyAlignment="1">
      <alignment horizontal="right" vertical="top" wrapText="1"/>
    </xf>
    <xf numFmtId="164" fontId="2" fillId="9" borderId="5" xfId="0" applyNumberFormat="1" applyFont="1" applyFill="1" applyBorder="1" applyAlignment="1">
      <alignment horizontal="right" vertical="top" wrapText="1"/>
    </xf>
    <xf numFmtId="0" fontId="6" fillId="9" borderId="4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11" fillId="9" borderId="4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164" fontId="2" fillId="6" borderId="4" xfId="0" applyNumberFormat="1" applyFont="1" applyFill="1" applyBorder="1" applyAlignment="1">
      <alignment horizontal="right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0" fontId="2" fillId="9" borderId="4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164" fontId="2" fillId="7" borderId="4" xfId="0" applyNumberFormat="1" applyFont="1" applyFill="1" applyBorder="1" applyAlignment="1">
      <alignment horizontal="right" vertical="top" wrapText="1"/>
    </xf>
    <xf numFmtId="164" fontId="2" fillId="7" borderId="5" xfId="0" applyNumberFormat="1" applyFont="1" applyFill="1" applyBorder="1" applyAlignment="1">
      <alignment horizontal="right" vertical="top" wrapText="1"/>
    </xf>
    <xf numFmtId="0" fontId="7" fillId="5" borderId="4" xfId="0" applyFont="1" applyFill="1" applyBorder="1" applyAlignment="1">
      <alignment horizontal="left" vertical="top" wrapText="1" indent="11"/>
    </xf>
    <xf numFmtId="0" fontId="3" fillId="5" borderId="6" xfId="0" applyFont="1" applyFill="1" applyBorder="1" applyAlignment="1">
      <alignment horizontal="left" vertical="top" wrapText="1" indent="11"/>
    </xf>
    <xf numFmtId="0" fontId="3" fillId="5" borderId="5" xfId="0" applyFont="1" applyFill="1" applyBorder="1" applyAlignment="1">
      <alignment horizontal="left" vertical="top" wrapText="1" indent="1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3" fillId="4" borderId="9" xfId="0" applyFont="1" applyFill="1" applyBorder="1" applyAlignment="1">
      <alignment horizontal="left" vertical="top" wrapText="1" indent="9"/>
    </xf>
    <xf numFmtId="0" fontId="3" fillId="4" borderId="1" xfId="0" applyFont="1" applyFill="1" applyBorder="1" applyAlignment="1">
      <alignment horizontal="left" vertical="top" wrapText="1" indent="9"/>
    </xf>
    <xf numFmtId="0" fontId="3" fillId="4" borderId="10" xfId="0" applyFont="1" applyFill="1" applyBorder="1" applyAlignment="1">
      <alignment horizontal="left" vertical="top" wrapText="1" indent="9"/>
    </xf>
    <xf numFmtId="164" fontId="3" fillId="4" borderId="4" xfId="0" applyNumberFormat="1" applyFont="1" applyFill="1" applyBorder="1" applyAlignment="1">
      <alignment horizontal="right" vertical="top" wrapText="1"/>
    </xf>
    <xf numFmtId="0" fontId="3" fillId="4" borderId="5" xfId="0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 vertical="top" wrapText="1" indent="9"/>
    </xf>
    <xf numFmtId="0" fontId="3" fillId="4" borderId="6" xfId="0" applyFont="1" applyFill="1" applyBorder="1" applyAlignment="1">
      <alignment horizontal="left" vertical="top" wrapText="1" indent="9"/>
    </xf>
    <xf numFmtId="0" fontId="3" fillId="4" borderId="5" xfId="0" applyFont="1" applyFill="1" applyBorder="1" applyAlignment="1">
      <alignment horizontal="left" vertical="top" wrapText="1" indent="9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7" fillId="4" borderId="4" xfId="0" applyFont="1" applyFill="1" applyBorder="1" applyAlignment="1">
      <alignment horizontal="left" vertical="top" wrapText="1" indent="11"/>
    </xf>
    <xf numFmtId="0" fontId="3" fillId="4" borderId="6" xfId="0" applyFont="1" applyFill="1" applyBorder="1" applyAlignment="1">
      <alignment horizontal="left" vertical="top" wrapText="1" indent="11"/>
    </xf>
    <xf numFmtId="0" fontId="3" fillId="4" borderId="5" xfId="0" applyFont="1" applyFill="1" applyBorder="1" applyAlignment="1">
      <alignment horizontal="left" vertical="top" wrapText="1" indent="11"/>
    </xf>
    <xf numFmtId="0" fontId="8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 indent="11"/>
    </xf>
    <xf numFmtId="0" fontId="3" fillId="4" borderId="4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 indent="9"/>
    </xf>
    <xf numFmtId="0" fontId="3" fillId="4" borderId="11" xfId="0" applyFont="1" applyFill="1" applyBorder="1" applyAlignment="1">
      <alignment horizontal="left" vertical="top" wrapText="1" indent="9"/>
    </xf>
    <xf numFmtId="0" fontId="3" fillId="4" borderId="8" xfId="0" applyFont="1" applyFill="1" applyBorder="1" applyAlignment="1">
      <alignment horizontal="left" vertical="top" wrapText="1" indent="9"/>
    </xf>
    <xf numFmtId="164" fontId="3" fillId="4" borderId="7" xfId="0" applyNumberFormat="1" applyFont="1" applyFill="1" applyBorder="1" applyAlignment="1">
      <alignment horizontal="right" vertical="top" wrapText="1"/>
    </xf>
    <xf numFmtId="164" fontId="3" fillId="4" borderId="8" xfId="0" applyNumberFormat="1" applyFont="1" applyFill="1" applyBorder="1" applyAlignment="1">
      <alignment horizontal="right" vertical="top" wrapText="1"/>
    </xf>
    <xf numFmtId="0" fontId="13" fillId="4" borderId="13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3" fillId="4" borderId="13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4" fontId="13" fillId="4" borderId="13" xfId="0" applyNumberFormat="1" applyFont="1" applyFill="1" applyBorder="1" applyAlignment="1">
      <alignment horizontal="right" vertical="top" wrapText="1"/>
    </xf>
    <xf numFmtId="0" fontId="13" fillId="4" borderId="14" xfId="0" applyFont="1" applyFill="1" applyBorder="1" applyAlignment="1">
      <alignment horizontal="right" vertical="top" wrapText="1"/>
    </xf>
    <xf numFmtId="0" fontId="3" fillId="5" borderId="4" xfId="0" applyFont="1" applyFill="1" applyBorder="1" applyAlignment="1">
      <alignment horizontal="left" vertical="top" wrapText="1" indent="11"/>
    </xf>
    <xf numFmtId="0" fontId="3" fillId="4" borderId="4" xfId="0" applyFont="1" applyFill="1" applyBorder="1" applyAlignment="1">
      <alignment horizontal="left" vertical="top" wrapText="1" indent="7"/>
    </xf>
    <xf numFmtId="0" fontId="3" fillId="4" borderId="6" xfId="0" applyFont="1" applyFill="1" applyBorder="1" applyAlignment="1">
      <alignment horizontal="left" vertical="top" wrapText="1" indent="7"/>
    </xf>
    <xf numFmtId="0" fontId="3" fillId="4" borderId="5" xfId="0" applyFont="1" applyFill="1" applyBorder="1" applyAlignment="1">
      <alignment horizontal="left" vertical="top" wrapText="1" indent="7"/>
    </xf>
    <xf numFmtId="0" fontId="6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164" fontId="2" fillId="8" borderId="4" xfId="0" applyNumberFormat="1" applyFont="1" applyFill="1" applyBorder="1" applyAlignment="1">
      <alignment horizontal="right" vertical="top" wrapText="1"/>
    </xf>
    <xf numFmtId="164" fontId="2" fillId="8" borderId="5" xfId="0" applyNumberFormat="1" applyFont="1" applyFill="1" applyBorder="1" applyAlignment="1">
      <alignment horizontal="right" vertical="top" wrapText="1"/>
    </xf>
    <xf numFmtId="0" fontId="7" fillId="4" borderId="4" xfId="0" applyFont="1" applyFill="1" applyBorder="1" applyAlignment="1">
      <alignment horizontal="left" vertical="top" wrapText="1" indent="9"/>
    </xf>
    <xf numFmtId="0" fontId="3" fillId="4" borderId="4" xfId="0" applyFont="1" applyFill="1" applyBorder="1" applyAlignment="1">
      <alignment horizontal="left" vertical="top" wrapText="1" indent="8"/>
    </xf>
    <xf numFmtId="0" fontId="3" fillId="4" borderId="6" xfId="0" applyFont="1" applyFill="1" applyBorder="1" applyAlignment="1">
      <alignment horizontal="left" vertical="top" wrapText="1" indent="8"/>
    </xf>
    <xf numFmtId="0" fontId="3" fillId="4" borderId="5" xfId="0" applyFont="1" applyFill="1" applyBorder="1" applyAlignment="1">
      <alignment horizontal="left" vertical="top" wrapText="1" indent="8"/>
    </xf>
    <xf numFmtId="0" fontId="2" fillId="9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3">
    <cellStyle name="Normální" xfId="0" builtinId="0"/>
    <cellStyle name="Normální 2" xfId="2" xr:uid="{78FF08B4-2CF3-499B-BF34-F8B58D63A95A}"/>
    <cellStyle name="Normální 28" xfId="1" xr:uid="{38E3DD29-96CC-4D14-8C54-618EB899F62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8"/>
  <sheetViews>
    <sheetView zoomScaleNormal="100" workbookViewId="0">
      <selection activeCell="A7" sqref="A7:J7"/>
    </sheetView>
  </sheetViews>
  <sheetFormatPr defaultColWidth="9" defaultRowHeight="13.2" x14ac:dyDescent="0.25"/>
  <cols>
    <col min="1" max="1" width="3.44140625" customWidth="1"/>
    <col min="2" max="2" width="15.109375" customWidth="1"/>
    <col min="3" max="3" width="98" customWidth="1"/>
    <col min="4" max="4" width="14" customWidth="1"/>
    <col min="5" max="5" width="2.109375" customWidth="1"/>
    <col min="6" max="6" width="18.44140625" customWidth="1"/>
    <col min="7" max="7" width="22" customWidth="1"/>
    <col min="8" max="8" width="9.44140625" customWidth="1"/>
    <col min="9" max="9" width="11.44140625" customWidth="1"/>
    <col min="10" max="10" width="15.109375" customWidth="1"/>
  </cols>
  <sheetData>
    <row r="1" spans="1:10" ht="21" x14ac:dyDescent="0.25">
      <c r="A1" s="64" t="str">
        <f>Zakázka!A1</f>
        <v>FOTOVOLTAICKÁ ELEKTRÁRNA OBECNÍHO ÚŘADU RADĚJOVICE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15.75" customHeight="1" x14ac:dyDescent="0.25">
      <c r="A2" s="65" t="s">
        <v>0</v>
      </c>
      <c r="B2" s="65"/>
      <c r="C2" s="31" t="str">
        <f>Zakázka!C2</f>
        <v>Obecní úřad, Radějovice 10, 251 68 Kamenice</v>
      </c>
      <c r="D2" s="31"/>
      <c r="E2" s="32"/>
      <c r="F2" s="32"/>
      <c r="G2" s="32"/>
      <c r="H2" s="32"/>
      <c r="I2" s="32"/>
      <c r="J2" s="32"/>
    </row>
    <row r="3" spans="1:10" ht="15.75" customHeight="1" x14ac:dyDescent="0.25">
      <c r="A3" s="65" t="s">
        <v>1</v>
      </c>
      <c r="B3" s="65"/>
      <c r="C3" s="33" t="str">
        <f>Zakázka!C3</f>
        <v>Obec Radějovice, Radějovice 10, 251 68 Kamenice</v>
      </c>
      <c r="D3" s="33"/>
      <c r="E3" s="32"/>
      <c r="F3" s="32"/>
      <c r="G3" s="32"/>
      <c r="H3" s="32"/>
      <c r="I3" s="32"/>
      <c r="J3" s="32"/>
    </row>
    <row r="4" spans="1:10" ht="15.75" customHeight="1" x14ac:dyDescent="0.25">
      <c r="A4" s="65" t="s">
        <v>2</v>
      </c>
      <c r="B4" s="66"/>
      <c r="C4" s="34"/>
      <c r="D4" s="35"/>
      <c r="E4" s="32"/>
      <c r="F4" s="32"/>
      <c r="G4" s="32"/>
      <c r="H4" s="32"/>
      <c r="I4" s="32"/>
      <c r="J4" s="32"/>
    </row>
    <row r="5" spans="1:10" ht="17.7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0" ht="21" customHeight="1" x14ac:dyDescent="0.25">
      <c r="A6" s="30" t="str">
        <f>Zakázka!A6</f>
        <v>POLOŽKOVÝ ROZPOČET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15.75" customHeight="1" x14ac:dyDescent="0.25">
      <c r="A7" s="49" t="str">
        <f>Zakázka!A7</f>
        <v>FOTOVOLTAICKÁ ELEKTRÁRNA OBECNÍHO ÚŘADU RADĚJOVICE o výkonu 9,9 kWp a 8,64 kWh uložiště</v>
      </c>
      <c r="B7" s="50"/>
      <c r="C7" s="50"/>
      <c r="D7" s="50"/>
      <c r="E7" s="50"/>
      <c r="F7" s="50"/>
      <c r="G7" s="50"/>
      <c r="H7" s="50"/>
      <c r="I7" s="50"/>
      <c r="J7" s="51"/>
    </row>
    <row r="8" spans="1:10" ht="15.7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</row>
    <row r="9" spans="1:10" ht="15.75" customHeight="1" x14ac:dyDescent="0.25">
      <c r="A9" s="36" t="str">
        <f>Zakázka!A9</f>
        <v>Obecní úřad Radějovice</v>
      </c>
      <c r="B9" s="36"/>
      <c r="C9" s="36"/>
      <c r="D9" s="36"/>
      <c r="E9" s="36"/>
      <c r="F9" s="36"/>
      <c r="G9" s="36"/>
      <c r="H9" s="36"/>
      <c r="I9" s="36"/>
      <c r="J9" s="37"/>
    </row>
    <row r="10" spans="1:10" ht="15.75" customHeight="1" x14ac:dyDescent="0.25">
      <c r="A10" s="38" t="s">
        <v>4</v>
      </c>
      <c r="B10" s="39"/>
      <c r="C10" s="40" t="s">
        <v>5</v>
      </c>
      <c r="D10" s="41"/>
      <c r="E10" s="41"/>
      <c r="F10" s="41"/>
      <c r="G10" s="41"/>
      <c r="H10" s="42"/>
      <c r="I10" s="43" t="s">
        <v>6</v>
      </c>
      <c r="J10" s="44"/>
    </row>
    <row r="11" spans="1:10" ht="15.75" customHeight="1" x14ac:dyDescent="0.25">
      <c r="A11" s="45"/>
      <c r="B11" s="46"/>
      <c r="C11" s="41" t="str">
        <f>Zakázka!A11</f>
        <v>D1 - 1. Dodávky materálu - moduly, akumulátory, střídače a baterie</v>
      </c>
      <c r="D11" s="41"/>
      <c r="E11" s="41"/>
      <c r="F11" s="41"/>
      <c r="G11" s="41"/>
      <c r="H11" s="41"/>
      <c r="I11" s="47">
        <f>SUM(I12)</f>
        <v>0</v>
      </c>
      <c r="J11" s="48"/>
    </row>
    <row r="12" spans="1:10" ht="15.75" customHeight="1" x14ac:dyDescent="0.25">
      <c r="A12" s="55"/>
      <c r="B12" s="56"/>
      <c r="C12" s="52" t="str">
        <f>Zakázka!A12</f>
        <v>1.1. Moduly , akumulátory, střídače a baterie</v>
      </c>
      <c r="D12" s="52"/>
      <c r="E12" s="52"/>
      <c r="F12" s="52"/>
      <c r="G12" s="52"/>
      <c r="H12" s="52"/>
      <c r="I12" s="53">
        <f>Zakázka!H25</f>
        <v>0</v>
      </c>
      <c r="J12" s="54"/>
    </row>
    <row r="13" spans="1:10" ht="15.75" customHeight="1" x14ac:dyDescent="0.25">
      <c r="A13" s="45"/>
      <c r="B13" s="46"/>
      <c r="C13" s="41" t="str">
        <f>Zakázka!A26</f>
        <v>D2 - 2. Dodávky materálu - Rozvaděče a skříně (DC, AC boxy)</v>
      </c>
      <c r="D13" s="41"/>
      <c r="E13" s="41"/>
      <c r="F13" s="41"/>
      <c r="G13" s="41"/>
      <c r="H13" s="41"/>
      <c r="I13" s="47">
        <f>SUM(I14)</f>
        <v>0</v>
      </c>
      <c r="J13" s="48"/>
    </row>
    <row r="14" spans="1:10" ht="15.75" customHeight="1" x14ac:dyDescent="0.25">
      <c r="A14" s="55"/>
      <c r="B14" s="56"/>
      <c r="C14" s="52" t="str">
        <f>Zakázka!A27</f>
        <v>2.1  Rozvaděč, skříně a jejich výbava (DC, AC boxy)</v>
      </c>
      <c r="D14" s="52"/>
      <c r="E14" s="52"/>
      <c r="F14" s="52"/>
      <c r="G14" s="52"/>
      <c r="H14" s="52"/>
      <c r="I14" s="53">
        <f>Zakázka!H30</f>
        <v>0</v>
      </c>
      <c r="J14" s="54"/>
    </row>
    <row r="15" spans="1:10" ht="15.75" customHeight="1" x14ac:dyDescent="0.25">
      <c r="A15" s="45"/>
      <c r="B15" s="46"/>
      <c r="C15" s="41" t="str">
        <f>Zakázka!A31</f>
        <v>D3 - 3. Dodávky materálu - Elektro materiál</v>
      </c>
      <c r="D15" s="41"/>
      <c r="E15" s="41"/>
      <c r="F15" s="41"/>
      <c r="G15" s="41"/>
      <c r="H15" s="41"/>
      <c r="I15" s="47">
        <f>SUM(I16:J19)</f>
        <v>0</v>
      </c>
      <c r="J15" s="48"/>
    </row>
    <row r="16" spans="1:10" ht="15.75" customHeight="1" x14ac:dyDescent="0.25">
      <c r="A16" s="55"/>
      <c r="B16" s="56"/>
      <c r="C16" s="52" t="str">
        <f>Zakázka!A32</f>
        <v>3.1  Instalační přístroje a materiál - připojení v RH a RE (RFVE)</v>
      </c>
      <c r="D16" s="52"/>
      <c r="E16" s="52"/>
      <c r="F16" s="52"/>
      <c r="G16" s="52"/>
      <c r="H16" s="52"/>
      <c r="I16" s="53">
        <f>Zakázka!H35</f>
        <v>0</v>
      </c>
      <c r="J16" s="54"/>
    </row>
    <row r="17" spans="1:10" ht="15.75" customHeight="1" x14ac:dyDescent="0.25">
      <c r="A17" s="55"/>
      <c r="B17" s="56"/>
      <c r="C17" s="52" t="str">
        <f>Zakázka!A36</f>
        <v>3.2  Kabely silové, komunikační a datové, vodiče, trubky, lišty a kabelové žlaby</v>
      </c>
      <c r="D17" s="52"/>
      <c r="E17" s="52"/>
      <c r="F17" s="52"/>
      <c r="G17" s="52"/>
      <c r="H17" s="52"/>
      <c r="I17" s="53">
        <f>Zakázka!H42</f>
        <v>0</v>
      </c>
      <c r="J17" s="54"/>
    </row>
    <row r="18" spans="1:10" ht="15.75" customHeight="1" x14ac:dyDescent="0.25">
      <c r="A18" s="55"/>
      <c r="B18" s="56"/>
      <c r="C18" s="52" t="str">
        <f>Zakázka!A43</f>
        <v>3.3  Uzemnění a pospojování</v>
      </c>
      <c r="D18" s="52"/>
      <c r="E18" s="52"/>
      <c r="F18" s="52"/>
      <c r="G18" s="52"/>
      <c r="H18" s="52"/>
      <c r="I18" s="53">
        <f>Zakázka!H45</f>
        <v>0</v>
      </c>
      <c r="J18" s="54"/>
    </row>
    <row r="19" spans="1:10" ht="15.75" customHeight="1" x14ac:dyDescent="0.25">
      <c r="A19" s="55"/>
      <c r="B19" s="56"/>
      <c r="C19" s="52" t="str">
        <f>Zakázka!A46</f>
        <v>3.4  Podružný materiál</v>
      </c>
      <c r="D19" s="52"/>
      <c r="E19" s="52"/>
      <c r="F19" s="52"/>
      <c r="G19" s="52"/>
      <c r="H19" s="52"/>
      <c r="I19" s="53">
        <f>Zakázka!H51</f>
        <v>0</v>
      </c>
      <c r="J19" s="54"/>
    </row>
    <row r="20" spans="1:10" ht="15.75" customHeight="1" x14ac:dyDescent="0.25">
      <c r="A20" s="45"/>
      <c r="B20" s="46"/>
      <c r="C20" s="41" t="str">
        <f>Zakázka!A55</f>
        <v>D4 - 4. Montážní práce</v>
      </c>
      <c r="D20" s="41"/>
      <c r="E20" s="41"/>
      <c r="F20" s="41"/>
      <c r="G20" s="41"/>
      <c r="H20" s="41"/>
      <c r="I20" s="47">
        <f>SUM(I21:J23)</f>
        <v>0</v>
      </c>
      <c r="J20" s="48"/>
    </row>
    <row r="21" spans="1:10" ht="15.75" customHeight="1" x14ac:dyDescent="0.25">
      <c r="A21" s="55"/>
      <c r="B21" s="56"/>
      <c r="C21" s="52" t="str">
        <f>Zakázka!A56</f>
        <v>4.1. Instalační přístroje a materiál</v>
      </c>
      <c r="D21" s="52"/>
      <c r="E21" s="52"/>
      <c r="F21" s="52"/>
      <c r="G21" s="52"/>
      <c r="H21" s="52"/>
      <c r="I21" s="53">
        <f>Zakázka!H65</f>
        <v>0</v>
      </c>
      <c r="J21" s="54"/>
    </row>
    <row r="22" spans="1:10" ht="15.75" customHeight="1" x14ac:dyDescent="0.25">
      <c r="A22" s="55"/>
      <c r="B22" s="56"/>
      <c r="C22" s="52" t="str">
        <f>Zakázka!A66</f>
        <v>4.2. Zemní , stavební a montážní práce</v>
      </c>
      <c r="D22" s="52"/>
      <c r="E22" s="52"/>
      <c r="F22" s="52"/>
      <c r="G22" s="52"/>
      <c r="H22" s="52"/>
      <c r="I22" s="53">
        <f>Zakázka!H75</f>
        <v>0</v>
      </c>
      <c r="J22" s="54"/>
    </row>
    <row r="23" spans="1:10" ht="15.75" customHeight="1" x14ac:dyDescent="0.25">
      <c r="A23" s="55"/>
      <c r="B23" s="56"/>
      <c r="C23" s="52" t="str">
        <f>Zakázka!A76</f>
        <v>4.3. Ostatní práce</v>
      </c>
      <c r="D23" s="52"/>
      <c r="E23" s="52"/>
      <c r="F23" s="52"/>
      <c r="G23" s="52"/>
      <c r="H23" s="52"/>
      <c r="I23" s="53">
        <f>Zakázka!H84</f>
        <v>0</v>
      </c>
      <c r="J23" s="54"/>
    </row>
    <row r="24" spans="1:10" ht="15.75" customHeight="1" x14ac:dyDescent="0.25">
      <c r="A24" s="45"/>
      <c r="B24" s="46"/>
      <c r="C24" s="41" t="str">
        <f>Zakázka!A85</f>
        <v>D5. - 5. Ostatní náklady</v>
      </c>
      <c r="D24" s="41"/>
      <c r="E24" s="41"/>
      <c r="F24" s="41"/>
      <c r="G24" s="41"/>
      <c r="H24" s="41"/>
      <c r="I24" s="47">
        <f>Zakázka!H100</f>
        <v>0</v>
      </c>
      <c r="J24" s="48"/>
    </row>
    <row r="25" spans="1:10" ht="15.75" customHeight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</row>
    <row r="26" spans="1:10" ht="21" customHeight="1" x14ac:dyDescent="0.25">
      <c r="A26" s="63" t="s">
        <v>10</v>
      </c>
      <c r="B26" s="61"/>
      <c r="C26" s="61"/>
      <c r="D26" s="61"/>
      <c r="E26" s="61"/>
      <c r="F26" s="61"/>
      <c r="G26" s="61"/>
      <c r="H26" s="62"/>
      <c r="I26" s="58">
        <f>I11+I13+I15+I20+I24</f>
        <v>0</v>
      </c>
      <c r="J26" s="59"/>
    </row>
    <row r="27" spans="1:10" ht="21" customHeight="1" x14ac:dyDescent="0.25">
      <c r="A27" s="63" t="s">
        <v>11</v>
      </c>
      <c r="B27" s="61"/>
      <c r="C27" s="61"/>
      <c r="D27" s="61"/>
      <c r="E27" s="61"/>
      <c r="F27" s="61"/>
      <c r="G27" s="61"/>
      <c r="H27" s="62"/>
      <c r="I27" s="58">
        <f>0.21*I26</f>
        <v>0</v>
      </c>
      <c r="J27" s="59"/>
    </row>
    <row r="28" spans="1:10" ht="21" customHeight="1" x14ac:dyDescent="0.25">
      <c r="A28" s="60" t="s">
        <v>156</v>
      </c>
      <c r="B28" s="61"/>
      <c r="C28" s="61"/>
      <c r="D28" s="61"/>
      <c r="E28" s="61"/>
      <c r="F28" s="61"/>
      <c r="G28" s="61"/>
      <c r="H28" s="62"/>
      <c r="I28" s="58">
        <f>I26+I27</f>
        <v>0</v>
      </c>
      <c r="J28" s="59"/>
    </row>
    <row r="29" spans="1:10" ht="18" customHeight="1" x14ac:dyDescent="0.25">
      <c r="A29" s="1"/>
      <c r="B29" s="57"/>
      <c r="C29" s="57"/>
    </row>
    <row r="30" spans="1:10" ht="15.75" customHeight="1" x14ac:dyDescent="0.25">
      <c r="A30" s="2"/>
      <c r="B30" s="32"/>
      <c r="C30" s="32"/>
    </row>
    <row r="31" spans="1:10" ht="15.75" customHeight="1" x14ac:dyDescent="0.25">
      <c r="A31" s="2"/>
      <c r="B31" s="32"/>
      <c r="C31" s="32"/>
    </row>
    <row r="32" spans="1:10" ht="15.75" customHeight="1" x14ac:dyDescent="0.25">
      <c r="A32" s="2"/>
      <c r="B32" s="32"/>
      <c r="C32" s="32"/>
    </row>
    <row r="33" ht="16.5" customHeight="1" x14ac:dyDescent="0.25"/>
    <row r="34" ht="21" customHeight="1" x14ac:dyDescent="0.25"/>
    <row r="35" ht="21" customHeight="1" x14ac:dyDescent="0.25"/>
    <row r="36" ht="14.7" customHeight="1" x14ac:dyDescent="0.25"/>
    <row r="37" ht="21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</sheetData>
  <mergeCells count="83">
    <mergeCell ref="A1:J1"/>
    <mergeCell ref="A2:B2"/>
    <mergeCell ref="A3:B3"/>
    <mergeCell ref="A4:B4"/>
    <mergeCell ref="A26:H26"/>
    <mergeCell ref="I26:J26"/>
    <mergeCell ref="A20:B20"/>
    <mergeCell ref="C20:H20"/>
    <mergeCell ref="I20:J20"/>
    <mergeCell ref="A22:B22"/>
    <mergeCell ref="C22:H22"/>
    <mergeCell ref="I22:J22"/>
    <mergeCell ref="C24:H24"/>
    <mergeCell ref="I24:J24"/>
    <mergeCell ref="C18:H18"/>
    <mergeCell ref="I18:J18"/>
    <mergeCell ref="B32:C32"/>
    <mergeCell ref="B29:C29"/>
    <mergeCell ref="B30:C30"/>
    <mergeCell ref="B31:C31"/>
    <mergeCell ref="I23:J23"/>
    <mergeCell ref="I28:J28"/>
    <mergeCell ref="E25:H25"/>
    <mergeCell ref="I25:J25"/>
    <mergeCell ref="A25:B25"/>
    <mergeCell ref="C25:D25"/>
    <mergeCell ref="A28:H28"/>
    <mergeCell ref="A27:H27"/>
    <mergeCell ref="I27:J27"/>
    <mergeCell ref="A23:B23"/>
    <mergeCell ref="C23:H23"/>
    <mergeCell ref="A24:B24"/>
    <mergeCell ref="A21:B21"/>
    <mergeCell ref="C21:H21"/>
    <mergeCell ref="I21:J21"/>
    <mergeCell ref="A19:B19"/>
    <mergeCell ref="C19:H19"/>
    <mergeCell ref="I19:J19"/>
    <mergeCell ref="A18:B18"/>
    <mergeCell ref="A17:B17"/>
    <mergeCell ref="C17:H17"/>
    <mergeCell ref="I17:J17"/>
    <mergeCell ref="A14:B14"/>
    <mergeCell ref="C14:H14"/>
    <mergeCell ref="I14:J14"/>
    <mergeCell ref="A15:B15"/>
    <mergeCell ref="C15:H15"/>
    <mergeCell ref="I15:J15"/>
    <mergeCell ref="C12:H12"/>
    <mergeCell ref="I12:J12"/>
    <mergeCell ref="A16:B16"/>
    <mergeCell ref="C16:H16"/>
    <mergeCell ref="I16:J16"/>
    <mergeCell ref="A13:B13"/>
    <mergeCell ref="C13:H13"/>
    <mergeCell ref="I13:J13"/>
    <mergeCell ref="A12:B12"/>
    <mergeCell ref="A7:J7"/>
    <mergeCell ref="A8:B8"/>
    <mergeCell ref="C8:D8"/>
    <mergeCell ref="E8:H8"/>
    <mergeCell ref="I8:J8"/>
    <mergeCell ref="A9:J9"/>
    <mergeCell ref="A10:B10"/>
    <mergeCell ref="C10:H10"/>
    <mergeCell ref="I10:J10"/>
    <mergeCell ref="A11:B11"/>
    <mergeCell ref="C11:H11"/>
    <mergeCell ref="I11:J11"/>
    <mergeCell ref="A6:J6"/>
    <mergeCell ref="C2:D2"/>
    <mergeCell ref="E2:H2"/>
    <mergeCell ref="I2:J2"/>
    <mergeCell ref="C3:D3"/>
    <mergeCell ref="E3:H3"/>
    <mergeCell ref="I3:J3"/>
    <mergeCell ref="C4:D4"/>
    <mergeCell ref="E4:H4"/>
    <mergeCell ref="I4:J4"/>
    <mergeCell ref="A5:B5"/>
    <mergeCell ref="C5:D5"/>
    <mergeCell ref="E5:H5"/>
    <mergeCell ref="I5:J5"/>
  </mergeCells>
  <pageMargins left="0.55118110236220474" right="0.39370078740157483" top="0.59055118110236227" bottom="0.70866141732283472" header="0.39370078740157483" footer="0.39370078740157483"/>
  <pageSetup paperSize="9" scale="49" orientation="portrait" horizontalDpi="300" verticalDpi="300" r:id="rId1"/>
  <headerFooter>
    <oddFooter>&amp;LRekapitulace&amp;C&amp;P z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8196-AEF2-4116-A664-BC9274C1DB23}">
  <sheetPr>
    <pageSetUpPr fitToPage="1"/>
  </sheetPr>
  <dimension ref="A1:I132"/>
  <sheetViews>
    <sheetView tabSelected="1" zoomScale="68" zoomScaleNormal="100" workbookViewId="0">
      <selection activeCell="A8" sqref="A8:B8"/>
    </sheetView>
  </sheetViews>
  <sheetFormatPr defaultColWidth="9" defaultRowHeight="13.2" x14ac:dyDescent="0.25"/>
  <cols>
    <col min="1" max="1" width="16.109375" customWidth="1"/>
    <col min="2" max="2" width="3.44140625" customWidth="1"/>
    <col min="3" max="3" width="15.109375" customWidth="1"/>
    <col min="4" max="4" width="81.77734375" customWidth="1"/>
    <col min="5" max="5" width="17.44140625" bestFit="1" customWidth="1"/>
    <col min="6" max="6" width="18.44140625" customWidth="1"/>
    <col min="7" max="7" width="22" customWidth="1"/>
    <col min="8" max="8" width="9.44140625" customWidth="1"/>
    <col min="9" max="9" width="11.44140625" customWidth="1"/>
  </cols>
  <sheetData>
    <row r="1" spans="1:9" ht="15.6" x14ac:dyDescent="0.25">
      <c r="A1" s="106" t="s">
        <v>157</v>
      </c>
      <c r="B1" s="107"/>
      <c r="C1" s="107"/>
      <c r="D1" s="107"/>
      <c r="E1" s="6"/>
      <c r="F1" s="1"/>
      <c r="G1" s="1"/>
      <c r="H1" s="108"/>
      <c r="I1" s="108"/>
    </row>
    <row r="2" spans="1:9" ht="15.75" customHeight="1" x14ac:dyDescent="0.25">
      <c r="A2" s="109" t="s">
        <v>0</v>
      </c>
      <c r="B2" s="109"/>
      <c r="C2" s="122" t="s">
        <v>158</v>
      </c>
      <c r="D2" s="123"/>
      <c r="E2" s="2"/>
      <c r="F2" s="2"/>
      <c r="G2" s="2"/>
      <c r="H2" s="32"/>
      <c r="I2" s="32"/>
    </row>
    <row r="3" spans="1:9" ht="15.75" customHeight="1" x14ac:dyDescent="0.25">
      <c r="A3" s="124" t="s">
        <v>159</v>
      </c>
      <c r="B3" s="109"/>
      <c r="C3" s="125" t="s">
        <v>160</v>
      </c>
      <c r="D3" s="125"/>
      <c r="E3" s="2"/>
      <c r="F3" s="2"/>
      <c r="G3" s="2"/>
      <c r="H3" s="32"/>
      <c r="I3" s="32"/>
    </row>
    <row r="4" spans="1:9" ht="15.75" customHeight="1" x14ac:dyDescent="0.25">
      <c r="A4" s="109" t="s">
        <v>2</v>
      </c>
      <c r="B4" s="110"/>
      <c r="C4" s="111"/>
      <c r="D4" s="112"/>
      <c r="E4" s="7"/>
      <c r="F4" s="2"/>
      <c r="G4" s="2"/>
      <c r="H4" s="32"/>
      <c r="I4" s="32"/>
    </row>
    <row r="5" spans="1:9" ht="17.7" customHeight="1" x14ac:dyDescent="0.25">
      <c r="A5" s="32"/>
      <c r="B5" s="32"/>
      <c r="C5" s="113"/>
      <c r="D5" s="113"/>
      <c r="E5" s="2"/>
      <c r="F5" s="2"/>
      <c r="G5" s="2"/>
      <c r="H5" s="32"/>
      <c r="I5" s="32"/>
    </row>
    <row r="6" spans="1:9" ht="21" customHeight="1" x14ac:dyDescent="0.25">
      <c r="A6" s="30" t="s">
        <v>3</v>
      </c>
      <c r="B6" s="30"/>
      <c r="C6" s="30"/>
      <c r="D6" s="30"/>
      <c r="E6" s="30"/>
      <c r="F6" s="30"/>
      <c r="G6" s="30"/>
      <c r="H6" s="30"/>
      <c r="I6" s="30"/>
    </row>
    <row r="7" spans="1:9" ht="18" x14ac:dyDescent="0.25">
      <c r="A7" s="165" t="s">
        <v>182</v>
      </c>
      <c r="B7" s="114"/>
      <c r="C7" s="114"/>
      <c r="D7" s="114"/>
      <c r="E7" s="114"/>
      <c r="F7" s="114"/>
      <c r="G7" s="114"/>
      <c r="H7" s="114"/>
      <c r="I7" s="115"/>
    </row>
    <row r="8" spans="1:9" ht="15.75" customHeight="1" x14ac:dyDescent="0.25">
      <c r="A8" s="32"/>
      <c r="B8" s="32"/>
      <c r="C8" s="32"/>
      <c r="D8" s="32"/>
      <c r="E8" s="2"/>
      <c r="F8" s="2"/>
      <c r="G8" s="2"/>
      <c r="H8" s="32"/>
      <c r="I8" s="32"/>
    </row>
    <row r="9" spans="1:9" ht="18" x14ac:dyDescent="0.25">
      <c r="A9" s="119" t="s">
        <v>161</v>
      </c>
      <c r="B9" s="120"/>
      <c r="C9" s="120"/>
      <c r="D9" s="120"/>
      <c r="E9" s="120"/>
      <c r="F9" s="120"/>
      <c r="G9" s="120"/>
      <c r="H9" s="120"/>
      <c r="I9" s="121"/>
    </row>
    <row r="10" spans="1:9" ht="15.75" customHeight="1" x14ac:dyDescent="0.25">
      <c r="A10" s="38" t="s">
        <v>4</v>
      </c>
      <c r="B10" s="39"/>
      <c r="C10" s="40" t="s">
        <v>5</v>
      </c>
      <c r="D10" s="42"/>
      <c r="E10" s="5" t="s">
        <v>12</v>
      </c>
      <c r="F10" s="3" t="s">
        <v>13</v>
      </c>
      <c r="G10" s="4" t="s">
        <v>14</v>
      </c>
      <c r="H10" s="128" t="s">
        <v>6</v>
      </c>
      <c r="I10" s="102"/>
    </row>
    <row r="11" spans="1:9" ht="15.75" customHeight="1" x14ac:dyDescent="0.25">
      <c r="A11" s="116" t="s">
        <v>78</v>
      </c>
      <c r="B11" s="117"/>
      <c r="C11" s="117"/>
      <c r="D11" s="117"/>
      <c r="E11" s="117"/>
      <c r="F11" s="117"/>
      <c r="G11" s="117"/>
      <c r="H11" s="117"/>
      <c r="I11" s="118"/>
    </row>
    <row r="12" spans="1:9" ht="15.75" customHeight="1" x14ac:dyDescent="0.25">
      <c r="A12" s="91" t="s">
        <v>79</v>
      </c>
      <c r="B12" s="92"/>
      <c r="C12" s="92"/>
      <c r="D12" s="92"/>
      <c r="E12" s="92"/>
      <c r="F12" s="92"/>
      <c r="G12" s="92"/>
      <c r="H12" s="92"/>
      <c r="I12" s="93"/>
    </row>
    <row r="13" spans="1:9" ht="15.75" customHeight="1" x14ac:dyDescent="0.25">
      <c r="A13" s="69" t="s">
        <v>121</v>
      </c>
      <c r="B13" s="70"/>
      <c r="C13" s="82" t="s">
        <v>179</v>
      </c>
      <c r="D13" s="76"/>
      <c r="E13" s="163" t="s">
        <v>142</v>
      </c>
      <c r="F13" s="27">
        <v>1</v>
      </c>
      <c r="G13" s="28"/>
      <c r="H13" s="73">
        <f>F13*G13</f>
        <v>0</v>
      </c>
      <c r="I13" s="74"/>
    </row>
    <row r="14" spans="1:9" ht="15.75" customHeight="1" x14ac:dyDescent="0.25">
      <c r="A14" s="69" t="s">
        <v>122</v>
      </c>
      <c r="B14" s="70"/>
      <c r="C14" s="75" t="s">
        <v>162</v>
      </c>
      <c r="D14" s="76"/>
      <c r="E14" s="26" t="s">
        <v>73</v>
      </c>
      <c r="F14" s="27" t="s">
        <v>15</v>
      </c>
      <c r="G14" s="28"/>
      <c r="H14" s="73">
        <f t="shared" ref="H14" si="0">F14*G14</f>
        <v>0</v>
      </c>
      <c r="I14" s="74"/>
    </row>
    <row r="15" spans="1:9" ht="15.75" customHeight="1" x14ac:dyDescent="0.25">
      <c r="A15" s="69" t="s">
        <v>123</v>
      </c>
      <c r="B15" s="70"/>
      <c r="C15" s="82" t="s">
        <v>180</v>
      </c>
      <c r="D15" s="76"/>
      <c r="E15" s="26" t="s">
        <v>73</v>
      </c>
      <c r="F15" s="27">
        <v>1</v>
      </c>
      <c r="G15" s="28"/>
      <c r="H15" s="73">
        <f t="shared" ref="H15" si="1">F15*G15</f>
        <v>0</v>
      </c>
      <c r="I15" s="74"/>
    </row>
    <row r="16" spans="1:9" ht="31.5" customHeight="1" x14ac:dyDescent="0.25">
      <c r="A16" s="83" t="s">
        <v>124</v>
      </c>
      <c r="B16" s="84"/>
      <c r="C16" s="78" t="s">
        <v>164</v>
      </c>
      <c r="D16" s="79"/>
      <c r="E16" s="13" t="s">
        <v>73</v>
      </c>
      <c r="F16" s="14">
        <v>3</v>
      </c>
      <c r="G16" s="15"/>
      <c r="H16" s="80">
        <f t="shared" ref="H16" si="2">F16*G16</f>
        <v>0</v>
      </c>
      <c r="I16" s="81"/>
    </row>
    <row r="17" spans="1:9" ht="15.75" customHeight="1" x14ac:dyDescent="0.25">
      <c r="A17" s="69" t="s">
        <v>76</v>
      </c>
      <c r="B17" s="70"/>
      <c r="C17" s="71" t="s">
        <v>163</v>
      </c>
      <c r="D17" s="72"/>
      <c r="E17" s="26" t="s">
        <v>73</v>
      </c>
      <c r="F17" s="27">
        <v>1</v>
      </c>
      <c r="G17" s="28"/>
      <c r="H17" s="73">
        <f t="shared" ref="H17:H18" si="3">F17*G17</f>
        <v>0</v>
      </c>
      <c r="I17" s="74"/>
    </row>
    <row r="18" spans="1:9" ht="15.75" customHeight="1" x14ac:dyDescent="0.25">
      <c r="A18" s="69" t="s">
        <v>145</v>
      </c>
      <c r="B18" s="70"/>
      <c r="C18" s="75" t="s">
        <v>166</v>
      </c>
      <c r="D18" s="76"/>
      <c r="E18" s="26" t="s">
        <v>73</v>
      </c>
      <c r="F18" s="27">
        <v>22</v>
      </c>
      <c r="G18" s="28"/>
      <c r="H18" s="73">
        <f t="shared" si="3"/>
        <v>0</v>
      </c>
      <c r="I18" s="74"/>
    </row>
    <row r="19" spans="1:9" ht="15.75" customHeight="1" x14ac:dyDescent="0.25">
      <c r="A19" s="69" t="s">
        <v>146</v>
      </c>
      <c r="B19" s="70"/>
      <c r="C19" s="75" t="s">
        <v>165</v>
      </c>
      <c r="D19" s="76"/>
      <c r="E19" s="26" t="s">
        <v>73</v>
      </c>
      <c r="F19" s="27">
        <v>22</v>
      </c>
      <c r="G19" s="28"/>
      <c r="H19" s="73">
        <f t="shared" ref="H19:H20" si="4">F19*G19</f>
        <v>0</v>
      </c>
      <c r="I19" s="74"/>
    </row>
    <row r="20" spans="1:9" ht="15.75" customHeight="1" x14ac:dyDescent="0.25">
      <c r="A20" s="69" t="s">
        <v>149</v>
      </c>
      <c r="B20" s="70"/>
      <c r="C20" s="77" t="s">
        <v>80</v>
      </c>
      <c r="D20" s="76"/>
      <c r="E20" s="26" t="s">
        <v>73</v>
      </c>
      <c r="F20" s="27">
        <v>22</v>
      </c>
      <c r="G20" s="28"/>
      <c r="H20" s="73">
        <f t="shared" si="4"/>
        <v>0</v>
      </c>
      <c r="I20" s="74"/>
    </row>
    <row r="21" spans="1:9" ht="15.75" customHeight="1" x14ac:dyDescent="0.25">
      <c r="A21" s="83" t="s">
        <v>170</v>
      </c>
      <c r="B21" s="84"/>
      <c r="C21" s="126" t="s">
        <v>181</v>
      </c>
      <c r="D21" s="79"/>
      <c r="E21" s="164" t="s">
        <v>142</v>
      </c>
      <c r="F21" s="14">
        <v>1</v>
      </c>
      <c r="G21" s="15"/>
      <c r="H21" s="80">
        <f t="shared" ref="H21:H24" si="5">F21*G21</f>
        <v>0</v>
      </c>
      <c r="I21" s="81"/>
    </row>
    <row r="22" spans="1:9" ht="15.75" customHeight="1" x14ac:dyDescent="0.25">
      <c r="A22" s="83" t="s">
        <v>171</v>
      </c>
      <c r="B22" s="84"/>
      <c r="C22" s="78" t="s">
        <v>169</v>
      </c>
      <c r="D22" s="79"/>
      <c r="E22" s="13" t="s">
        <v>73</v>
      </c>
      <c r="F22" s="14">
        <v>1</v>
      </c>
      <c r="G22" s="15"/>
      <c r="H22" s="80">
        <f t="shared" si="5"/>
        <v>0</v>
      </c>
      <c r="I22" s="81"/>
    </row>
    <row r="23" spans="1:9" ht="15.75" customHeight="1" x14ac:dyDescent="0.25">
      <c r="A23" s="83" t="s">
        <v>172</v>
      </c>
      <c r="B23" s="84"/>
      <c r="C23" s="78" t="s">
        <v>167</v>
      </c>
      <c r="D23" s="79"/>
      <c r="E23" s="13" t="s">
        <v>73</v>
      </c>
      <c r="F23" s="14">
        <v>1</v>
      </c>
      <c r="G23" s="15"/>
      <c r="H23" s="80">
        <f t="shared" si="5"/>
        <v>0</v>
      </c>
      <c r="I23" s="81"/>
    </row>
    <row r="24" spans="1:9" ht="15.75" customHeight="1" x14ac:dyDescent="0.25">
      <c r="A24" s="69" t="s">
        <v>173</v>
      </c>
      <c r="B24" s="70"/>
      <c r="C24" s="82" t="s">
        <v>168</v>
      </c>
      <c r="D24" s="76"/>
      <c r="E24" s="26" t="s">
        <v>73</v>
      </c>
      <c r="F24" s="27">
        <v>1</v>
      </c>
      <c r="G24" s="28"/>
      <c r="H24" s="73">
        <f t="shared" si="5"/>
        <v>0</v>
      </c>
      <c r="I24" s="74"/>
    </row>
    <row r="25" spans="1:9" ht="15.75" customHeight="1" x14ac:dyDescent="0.25">
      <c r="A25" s="94"/>
      <c r="B25" s="95"/>
      <c r="C25" s="94"/>
      <c r="D25" s="95"/>
      <c r="E25" s="103" t="s">
        <v>16</v>
      </c>
      <c r="F25" s="104"/>
      <c r="G25" s="105"/>
      <c r="H25" s="101">
        <f>SUM(H13:I24)</f>
        <v>0</v>
      </c>
      <c r="I25" s="48"/>
    </row>
    <row r="26" spans="1:9" ht="15.75" customHeight="1" x14ac:dyDescent="0.25">
      <c r="A26" s="116" t="s">
        <v>136</v>
      </c>
      <c r="B26" s="117"/>
      <c r="C26" s="117"/>
      <c r="D26" s="117"/>
      <c r="E26" s="117"/>
      <c r="F26" s="117"/>
      <c r="G26" s="117"/>
      <c r="H26" s="117"/>
      <c r="I26" s="118"/>
    </row>
    <row r="27" spans="1:9" ht="15.75" customHeight="1" x14ac:dyDescent="0.25">
      <c r="A27" s="91" t="s">
        <v>137</v>
      </c>
      <c r="B27" s="92"/>
      <c r="C27" s="92"/>
      <c r="D27" s="92"/>
      <c r="E27" s="92"/>
      <c r="F27" s="92"/>
      <c r="G27" s="92"/>
      <c r="H27" s="92"/>
      <c r="I27" s="93"/>
    </row>
    <row r="28" spans="1:9" ht="15.75" customHeight="1" x14ac:dyDescent="0.25">
      <c r="A28" s="69" t="s">
        <v>77</v>
      </c>
      <c r="B28" s="70"/>
      <c r="C28" s="82" t="s">
        <v>135</v>
      </c>
      <c r="D28" s="76"/>
      <c r="E28" s="26" t="s">
        <v>73</v>
      </c>
      <c r="F28" s="27">
        <v>1</v>
      </c>
      <c r="G28" s="28"/>
      <c r="H28" s="73">
        <f t="shared" ref="H28" si="6">F28*G28</f>
        <v>0</v>
      </c>
      <c r="I28" s="74"/>
    </row>
    <row r="29" spans="1:9" ht="15.75" customHeight="1" x14ac:dyDescent="0.25">
      <c r="A29" s="85" t="s">
        <v>138</v>
      </c>
      <c r="B29" s="86"/>
      <c r="C29" s="87" t="s">
        <v>139</v>
      </c>
      <c r="D29" s="88"/>
      <c r="E29" s="16" t="s">
        <v>73</v>
      </c>
      <c r="F29" s="17">
        <v>1</v>
      </c>
      <c r="G29" s="18"/>
      <c r="H29" s="89">
        <f t="shared" ref="H29" si="7">F29*G29</f>
        <v>0</v>
      </c>
      <c r="I29" s="90"/>
    </row>
    <row r="30" spans="1:9" ht="15.75" customHeight="1" x14ac:dyDescent="0.25">
      <c r="A30" s="94"/>
      <c r="B30" s="95"/>
      <c r="C30" s="94"/>
      <c r="D30" s="95"/>
      <c r="E30" s="103" t="s">
        <v>18</v>
      </c>
      <c r="F30" s="104"/>
      <c r="G30" s="105"/>
      <c r="H30" s="101">
        <f>SUM(H28:I29)</f>
        <v>0</v>
      </c>
      <c r="I30" s="102"/>
    </row>
    <row r="31" spans="1:9" ht="15.75" customHeight="1" x14ac:dyDescent="0.25">
      <c r="A31" s="127" t="s">
        <v>7</v>
      </c>
      <c r="B31" s="117"/>
      <c r="C31" s="117"/>
      <c r="D31" s="117"/>
      <c r="E31" s="117"/>
      <c r="F31" s="117"/>
      <c r="G31" s="117"/>
      <c r="H31" s="117"/>
      <c r="I31" s="118"/>
    </row>
    <row r="32" spans="1:9" ht="15.75" customHeight="1" x14ac:dyDescent="0.25">
      <c r="A32" s="91" t="s">
        <v>147</v>
      </c>
      <c r="B32" s="92"/>
      <c r="C32" s="92"/>
      <c r="D32" s="92"/>
      <c r="E32" s="92"/>
      <c r="F32" s="92"/>
      <c r="G32" s="92"/>
      <c r="H32" s="92"/>
      <c r="I32" s="93"/>
    </row>
    <row r="33" spans="1:9" ht="15.75" customHeight="1" x14ac:dyDescent="0.25">
      <c r="A33" s="85" t="s">
        <v>81</v>
      </c>
      <c r="B33" s="86"/>
      <c r="C33" s="87" t="s">
        <v>148</v>
      </c>
      <c r="D33" s="88"/>
      <c r="E33" s="16" t="s">
        <v>142</v>
      </c>
      <c r="F33" s="17">
        <v>1</v>
      </c>
      <c r="G33" s="18"/>
      <c r="H33" s="89">
        <f t="shared" ref="H33:H34" si="8">F33*G33</f>
        <v>0</v>
      </c>
      <c r="I33" s="90"/>
    </row>
    <row r="34" spans="1:9" ht="15.75" customHeight="1" x14ac:dyDescent="0.25">
      <c r="A34" s="85" t="s">
        <v>82</v>
      </c>
      <c r="B34" s="86"/>
      <c r="C34" s="87" t="s">
        <v>84</v>
      </c>
      <c r="D34" s="88"/>
      <c r="E34" s="16" t="s">
        <v>142</v>
      </c>
      <c r="F34" s="17">
        <v>1</v>
      </c>
      <c r="G34" s="18"/>
      <c r="H34" s="89">
        <f t="shared" si="8"/>
        <v>0</v>
      </c>
      <c r="I34" s="90"/>
    </row>
    <row r="35" spans="1:9" ht="15.75" customHeight="1" x14ac:dyDescent="0.25">
      <c r="A35" s="94"/>
      <c r="B35" s="95"/>
      <c r="C35" s="94"/>
      <c r="D35" s="95"/>
      <c r="E35" s="98" t="s">
        <v>20</v>
      </c>
      <c r="F35" s="99"/>
      <c r="G35" s="100"/>
      <c r="H35" s="101">
        <f>SUM(H33:I34)</f>
        <v>0</v>
      </c>
      <c r="I35" s="102"/>
    </row>
    <row r="36" spans="1:9" ht="16.5" customHeight="1" x14ac:dyDescent="0.25">
      <c r="A36" s="91" t="s">
        <v>83</v>
      </c>
      <c r="B36" s="92"/>
      <c r="C36" s="92"/>
      <c r="D36" s="92"/>
      <c r="E36" s="92"/>
      <c r="F36" s="92"/>
      <c r="G36" s="92"/>
      <c r="H36" s="92"/>
      <c r="I36" s="93"/>
    </row>
    <row r="37" spans="1:9" ht="15.75" customHeight="1" x14ac:dyDescent="0.25">
      <c r="A37" s="94"/>
      <c r="B37" s="95"/>
      <c r="C37" s="67" t="s">
        <v>85</v>
      </c>
      <c r="D37" s="68"/>
      <c r="E37" s="9"/>
      <c r="F37" s="8"/>
      <c r="G37" s="10"/>
      <c r="H37" s="96"/>
      <c r="I37" s="97"/>
    </row>
    <row r="38" spans="1:9" ht="15.75" customHeight="1" x14ac:dyDescent="0.25">
      <c r="A38" s="69" t="s">
        <v>21</v>
      </c>
      <c r="B38" s="70"/>
      <c r="C38" s="82" t="s">
        <v>134</v>
      </c>
      <c r="D38" s="76"/>
      <c r="E38" s="26" t="s">
        <v>75</v>
      </c>
      <c r="F38" s="27">
        <v>300</v>
      </c>
      <c r="G38" s="28"/>
      <c r="H38" s="73">
        <f>F38*G38</f>
        <v>0</v>
      </c>
      <c r="I38" s="74"/>
    </row>
    <row r="39" spans="1:9" ht="15.75" customHeight="1" x14ac:dyDescent="0.25">
      <c r="A39" s="85" t="s">
        <v>86</v>
      </c>
      <c r="B39" s="86"/>
      <c r="C39" s="87" t="s">
        <v>143</v>
      </c>
      <c r="D39" s="88"/>
      <c r="E39" s="16" t="s">
        <v>142</v>
      </c>
      <c r="F39" s="17">
        <v>1</v>
      </c>
      <c r="G39" s="18"/>
      <c r="H39" s="89">
        <f>F39*G39</f>
        <v>0</v>
      </c>
      <c r="I39" s="90"/>
    </row>
    <row r="40" spans="1:9" ht="15.75" customHeight="1" x14ac:dyDescent="0.25">
      <c r="A40" s="94"/>
      <c r="B40" s="95"/>
      <c r="C40" s="67" t="s">
        <v>140</v>
      </c>
      <c r="D40" s="68"/>
      <c r="E40" s="9"/>
      <c r="F40" s="8"/>
      <c r="G40" s="10"/>
      <c r="H40" s="96"/>
      <c r="I40" s="97"/>
    </row>
    <row r="41" spans="1:9" ht="15.75" customHeight="1" x14ac:dyDescent="0.25">
      <c r="A41" s="85" t="s">
        <v>87</v>
      </c>
      <c r="B41" s="86"/>
      <c r="C41" s="87" t="s">
        <v>141</v>
      </c>
      <c r="D41" s="88"/>
      <c r="E41" s="16" t="s">
        <v>142</v>
      </c>
      <c r="F41" s="17">
        <v>1</v>
      </c>
      <c r="G41" s="18"/>
      <c r="H41" s="89">
        <f t="shared" ref="H41" si="9">F41*G41</f>
        <v>0</v>
      </c>
      <c r="I41" s="90"/>
    </row>
    <row r="42" spans="1:9" ht="15.75" customHeight="1" x14ac:dyDescent="0.25">
      <c r="A42" s="94"/>
      <c r="B42" s="95"/>
      <c r="C42" s="94"/>
      <c r="D42" s="95"/>
      <c r="E42" s="103" t="s">
        <v>23</v>
      </c>
      <c r="F42" s="104"/>
      <c r="G42" s="105"/>
      <c r="H42" s="101">
        <f>SUM(H37:I41)</f>
        <v>0</v>
      </c>
      <c r="I42" s="102"/>
    </row>
    <row r="43" spans="1:9" ht="15.75" customHeight="1" x14ac:dyDescent="0.25">
      <c r="A43" s="91" t="s">
        <v>88</v>
      </c>
      <c r="B43" s="92"/>
      <c r="C43" s="92"/>
      <c r="D43" s="92"/>
      <c r="E43" s="92"/>
      <c r="F43" s="92"/>
      <c r="G43" s="92"/>
      <c r="H43" s="92"/>
      <c r="I43" s="93"/>
    </row>
    <row r="44" spans="1:9" ht="15.75" customHeight="1" x14ac:dyDescent="0.25">
      <c r="A44" s="85" t="s">
        <v>89</v>
      </c>
      <c r="B44" s="86"/>
      <c r="C44" s="87" t="s">
        <v>144</v>
      </c>
      <c r="D44" s="88" t="s">
        <v>74</v>
      </c>
      <c r="E44" s="16" t="s">
        <v>142</v>
      </c>
      <c r="F44" s="17">
        <v>1</v>
      </c>
      <c r="G44" s="18"/>
      <c r="H44" s="89">
        <f t="shared" ref="H44" si="10">F44*G44</f>
        <v>0</v>
      </c>
      <c r="I44" s="90"/>
    </row>
    <row r="45" spans="1:9" ht="15.75" customHeight="1" x14ac:dyDescent="0.25">
      <c r="A45" s="94"/>
      <c r="B45" s="95"/>
      <c r="C45" s="94"/>
      <c r="D45" s="95"/>
      <c r="E45" s="159" t="s">
        <v>95</v>
      </c>
      <c r="F45" s="104"/>
      <c r="G45" s="105"/>
      <c r="H45" s="101">
        <f>SUM(H44:I44)</f>
        <v>0</v>
      </c>
      <c r="I45" s="48"/>
    </row>
    <row r="46" spans="1:9" ht="15.75" customHeight="1" x14ac:dyDescent="0.25">
      <c r="A46" s="91" t="s">
        <v>90</v>
      </c>
      <c r="B46" s="92"/>
      <c r="C46" s="92"/>
      <c r="D46" s="92"/>
      <c r="E46" s="92"/>
      <c r="F46" s="92"/>
      <c r="G46" s="92"/>
      <c r="H46" s="92"/>
      <c r="I46" s="93"/>
    </row>
    <row r="47" spans="1:9" ht="15.75" customHeight="1" x14ac:dyDescent="0.25">
      <c r="A47" s="85" t="s">
        <v>91</v>
      </c>
      <c r="B47" s="86"/>
      <c r="C47" s="87" t="s">
        <v>25</v>
      </c>
      <c r="D47" s="88"/>
      <c r="E47" s="16" t="s">
        <v>26</v>
      </c>
      <c r="F47" s="17" t="s">
        <v>15</v>
      </c>
      <c r="G47" s="18"/>
      <c r="H47" s="89">
        <f t="shared" ref="H47:H48" si="11">F47*G47</f>
        <v>0</v>
      </c>
      <c r="I47" s="90"/>
    </row>
    <row r="48" spans="1:9" ht="15.75" customHeight="1" x14ac:dyDescent="0.25">
      <c r="A48" s="85" t="s">
        <v>92</v>
      </c>
      <c r="B48" s="86"/>
      <c r="C48" s="87" t="s">
        <v>27</v>
      </c>
      <c r="D48" s="88"/>
      <c r="E48" s="16" t="s">
        <v>142</v>
      </c>
      <c r="F48" s="17" t="s">
        <v>15</v>
      </c>
      <c r="G48" s="18"/>
      <c r="H48" s="89">
        <f t="shared" si="11"/>
        <v>0</v>
      </c>
      <c r="I48" s="90"/>
    </row>
    <row r="49" spans="1:9" ht="15.75" customHeight="1" x14ac:dyDescent="0.25">
      <c r="A49" s="85" t="s">
        <v>93</v>
      </c>
      <c r="B49" s="86"/>
      <c r="C49" s="129" t="s">
        <v>126</v>
      </c>
      <c r="D49" s="88"/>
      <c r="E49" s="16" t="s">
        <v>73</v>
      </c>
      <c r="F49" s="17" t="s">
        <v>19</v>
      </c>
      <c r="G49" s="18"/>
      <c r="H49" s="89">
        <f t="shared" ref="H49:H50" si="12">F49*G49</f>
        <v>0</v>
      </c>
      <c r="I49" s="90"/>
    </row>
    <row r="50" spans="1:9" ht="15.75" customHeight="1" x14ac:dyDescent="0.25">
      <c r="A50" s="85" t="s">
        <v>94</v>
      </c>
      <c r="B50" s="86"/>
      <c r="C50" s="87" t="s">
        <v>28</v>
      </c>
      <c r="D50" s="88"/>
      <c r="E50" s="16" t="s">
        <v>142</v>
      </c>
      <c r="F50" s="17" t="s">
        <v>15</v>
      </c>
      <c r="G50" s="18"/>
      <c r="H50" s="89">
        <f t="shared" si="12"/>
        <v>0</v>
      </c>
      <c r="I50" s="90"/>
    </row>
    <row r="51" spans="1:9" ht="15.75" customHeight="1" thickBot="1" x14ac:dyDescent="0.3">
      <c r="A51" s="137"/>
      <c r="B51" s="138"/>
      <c r="C51" s="137"/>
      <c r="D51" s="138"/>
      <c r="E51" s="130" t="s">
        <v>29</v>
      </c>
      <c r="F51" s="131"/>
      <c r="G51" s="132"/>
      <c r="H51" s="133">
        <f>SUM(H47:I50)</f>
        <v>0</v>
      </c>
      <c r="I51" s="134"/>
    </row>
    <row r="52" spans="1:9" ht="16.2" thickBot="1" x14ac:dyDescent="0.3">
      <c r="A52" s="135"/>
      <c r="B52" s="136"/>
      <c r="C52" s="139" t="s">
        <v>96</v>
      </c>
      <c r="D52" s="140"/>
      <c r="E52" s="136"/>
      <c r="F52" s="136"/>
      <c r="G52" s="136"/>
      <c r="H52" s="147">
        <f>H25+H30+H35+H42+H45+H51</f>
        <v>0</v>
      </c>
      <c r="I52" s="148"/>
    </row>
    <row r="53" spans="1:9" ht="15.75" customHeight="1" x14ac:dyDescent="0.25">
      <c r="A53" s="141"/>
      <c r="B53" s="142"/>
      <c r="C53" s="142"/>
      <c r="D53" s="142"/>
      <c r="E53" s="142"/>
      <c r="F53" s="142"/>
      <c r="G53" s="142"/>
      <c r="H53" s="142"/>
      <c r="I53" s="143"/>
    </row>
    <row r="54" spans="1:9" ht="15.75" customHeight="1" x14ac:dyDescent="0.25">
      <c r="A54" s="144"/>
      <c r="B54" s="145"/>
      <c r="C54" s="145"/>
      <c r="D54" s="145"/>
      <c r="E54" s="145"/>
      <c r="F54" s="145"/>
      <c r="G54" s="145"/>
      <c r="H54" s="145"/>
      <c r="I54" s="146"/>
    </row>
    <row r="55" spans="1:9" ht="15.75" customHeight="1" x14ac:dyDescent="0.25">
      <c r="A55" s="127" t="s">
        <v>8</v>
      </c>
      <c r="B55" s="117"/>
      <c r="C55" s="117"/>
      <c r="D55" s="117"/>
      <c r="E55" s="117"/>
      <c r="F55" s="117"/>
      <c r="G55" s="117"/>
      <c r="H55" s="117"/>
      <c r="I55" s="118"/>
    </row>
    <row r="56" spans="1:9" ht="15.75" customHeight="1" x14ac:dyDescent="0.25">
      <c r="A56" s="149" t="s">
        <v>30</v>
      </c>
      <c r="B56" s="92"/>
      <c r="C56" s="92"/>
      <c r="D56" s="92"/>
      <c r="E56" s="92"/>
      <c r="F56" s="92"/>
      <c r="G56" s="92"/>
      <c r="H56" s="92"/>
      <c r="I56" s="93"/>
    </row>
    <row r="57" spans="1:9" ht="15.75" customHeight="1" x14ac:dyDescent="0.25">
      <c r="A57" s="85" t="s">
        <v>31</v>
      </c>
      <c r="B57" s="86"/>
      <c r="C57" s="87" t="s">
        <v>32</v>
      </c>
      <c r="D57" s="88"/>
      <c r="E57" s="16" t="s">
        <v>97</v>
      </c>
      <c r="F57" s="17">
        <v>16</v>
      </c>
      <c r="G57" s="18"/>
      <c r="H57" s="89">
        <f t="shared" ref="H57:H64" si="13">F57*G57</f>
        <v>0</v>
      </c>
      <c r="I57" s="90"/>
    </row>
    <row r="58" spans="1:9" ht="15.75" customHeight="1" x14ac:dyDescent="0.25">
      <c r="A58" s="69" t="s">
        <v>33</v>
      </c>
      <c r="B58" s="70"/>
      <c r="C58" s="82" t="s">
        <v>34</v>
      </c>
      <c r="D58" s="76"/>
      <c r="E58" s="26" t="s">
        <v>97</v>
      </c>
      <c r="F58" s="27">
        <v>16</v>
      </c>
      <c r="G58" s="28"/>
      <c r="H58" s="73">
        <f t="shared" si="13"/>
        <v>0</v>
      </c>
      <c r="I58" s="74"/>
    </row>
    <row r="59" spans="1:9" ht="15.75" customHeight="1" x14ac:dyDescent="0.25">
      <c r="A59" s="69" t="s">
        <v>151</v>
      </c>
      <c r="B59" s="70"/>
      <c r="C59" s="75" t="s">
        <v>131</v>
      </c>
      <c r="D59" s="76"/>
      <c r="E59" s="26" t="s">
        <v>97</v>
      </c>
      <c r="F59" s="27">
        <v>40</v>
      </c>
      <c r="G59" s="28"/>
      <c r="H59" s="73">
        <f t="shared" ref="H59" si="14">F59*G59</f>
        <v>0</v>
      </c>
      <c r="I59" s="74"/>
    </row>
    <row r="60" spans="1:9" ht="15.75" customHeight="1" x14ac:dyDescent="0.25">
      <c r="A60" s="69" t="s">
        <v>152</v>
      </c>
      <c r="B60" s="70"/>
      <c r="C60" s="82" t="s">
        <v>35</v>
      </c>
      <c r="D60" s="76"/>
      <c r="E60" s="26" t="s">
        <v>73</v>
      </c>
      <c r="F60" s="27">
        <v>1</v>
      </c>
      <c r="G60" s="28"/>
      <c r="H60" s="73">
        <f t="shared" si="13"/>
        <v>0</v>
      </c>
      <c r="I60" s="74"/>
    </row>
    <row r="61" spans="1:9" ht="15.75" customHeight="1" x14ac:dyDescent="0.25">
      <c r="A61" s="85" t="s">
        <v>153</v>
      </c>
      <c r="B61" s="86"/>
      <c r="C61" s="129" t="s">
        <v>107</v>
      </c>
      <c r="D61" s="88"/>
      <c r="E61" s="16" t="s">
        <v>97</v>
      </c>
      <c r="F61" s="17">
        <v>16</v>
      </c>
      <c r="G61" s="18"/>
      <c r="H61" s="89">
        <f t="shared" ref="H61" si="15">F61*G61</f>
        <v>0</v>
      </c>
      <c r="I61" s="90"/>
    </row>
    <row r="62" spans="1:9" ht="15.75" customHeight="1" x14ac:dyDescent="0.25">
      <c r="A62" s="85" t="s">
        <v>154</v>
      </c>
      <c r="B62" s="86"/>
      <c r="C62" s="129" t="s">
        <v>125</v>
      </c>
      <c r="D62" s="88"/>
      <c r="E62" s="16" t="s">
        <v>97</v>
      </c>
      <c r="F62" s="17">
        <v>8</v>
      </c>
      <c r="G62" s="18"/>
      <c r="H62" s="89">
        <f t="shared" ref="H62:H63" si="16">F62*G62</f>
        <v>0</v>
      </c>
      <c r="I62" s="90"/>
    </row>
    <row r="63" spans="1:9" ht="15.75" customHeight="1" x14ac:dyDescent="0.25">
      <c r="A63" s="85" t="s">
        <v>155</v>
      </c>
      <c r="B63" s="86"/>
      <c r="C63" s="129" t="s">
        <v>128</v>
      </c>
      <c r="D63" s="88"/>
      <c r="E63" s="16" t="s">
        <v>97</v>
      </c>
      <c r="F63" s="17">
        <v>8</v>
      </c>
      <c r="G63" s="18"/>
      <c r="H63" s="89">
        <f t="shared" si="16"/>
        <v>0</v>
      </c>
      <c r="I63" s="90"/>
    </row>
    <row r="64" spans="1:9" ht="14.4" x14ac:dyDescent="0.25">
      <c r="A64" s="85" t="s">
        <v>106</v>
      </c>
      <c r="B64" s="86"/>
      <c r="C64" s="129" t="s">
        <v>129</v>
      </c>
      <c r="D64" s="88"/>
      <c r="E64" s="16" t="s">
        <v>97</v>
      </c>
      <c r="F64" s="17">
        <v>4</v>
      </c>
      <c r="G64" s="18"/>
      <c r="H64" s="89">
        <f t="shared" si="13"/>
        <v>0</v>
      </c>
      <c r="I64" s="90"/>
    </row>
    <row r="65" spans="1:9" ht="15.75" customHeight="1" x14ac:dyDescent="0.25">
      <c r="A65" s="11"/>
      <c r="B65" s="12"/>
      <c r="C65" s="11"/>
      <c r="D65" s="12"/>
      <c r="E65" s="150" t="s">
        <v>36</v>
      </c>
      <c r="F65" s="151"/>
      <c r="G65" s="152"/>
      <c r="H65" s="101">
        <f>SUM(H57:I64)</f>
        <v>0</v>
      </c>
      <c r="I65" s="102"/>
    </row>
    <row r="66" spans="1:9" ht="15.75" customHeight="1" x14ac:dyDescent="0.25">
      <c r="A66" s="149" t="s">
        <v>37</v>
      </c>
      <c r="B66" s="92"/>
      <c r="C66" s="92"/>
      <c r="D66" s="92"/>
      <c r="E66" s="92"/>
      <c r="F66" s="92"/>
      <c r="G66" s="92"/>
      <c r="H66" s="92"/>
      <c r="I66" s="93"/>
    </row>
    <row r="67" spans="1:9" ht="15.75" customHeight="1" x14ac:dyDescent="0.25">
      <c r="A67" s="85" t="s">
        <v>38</v>
      </c>
      <c r="B67" s="86"/>
      <c r="C67" s="87" t="s">
        <v>39</v>
      </c>
      <c r="D67" s="88"/>
      <c r="E67" s="16" t="s">
        <v>73</v>
      </c>
      <c r="F67" s="17">
        <v>4</v>
      </c>
      <c r="G67" s="18"/>
      <c r="H67" s="89">
        <f t="shared" ref="H67:H74" si="17">F67*G67</f>
        <v>0</v>
      </c>
      <c r="I67" s="90"/>
    </row>
    <row r="68" spans="1:9" ht="15.75" customHeight="1" x14ac:dyDescent="0.25">
      <c r="A68" s="85" t="s">
        <v>40</v>
      </c>
      <c r="B68" s="86"/>
      <c r="C68" s="129" t="s">
        <v>100</v>
      </c>
      <c r="D68" s="88"/>
      <c r="E68" s="16" t="s">
        <v>26</v>
      </c>
      <c r="F68" s="17" t="s">
        <v>15</v>
      </c>
      <c r="G68" s="18"/>
      <c r="H68" s="89">
        <f t="shared" si="17"/>
        <v>0</v>
      </c>
      <c r="I68" s="90"/>
    </row>
    <row r="69" spans="1:9" ht="15.75" customHeight="1" x14ac:dyDescent="0.25">
      <c r="A69" s="85" t="s">
        <v>41</v>
      </c>
      <c r="B69" s="86"/>
      <c r="C69" s="129" t="s">
        <v>101</v>
      </c>
      <c r="D69" s="88"/>
      <c r="E69" s="16" t="s">
        <v>73</v>
      </c>
      <c r="F69" s="17" t="s">
        <v>15</v>
      </c>
      <c r="G69" s="18"/>
      <c r="H69" s="89">
        <f t="shared" si="17"/>
        <v>0</v>
      </c>
      <c r="I69" s="90"/>
    </row>
    <row r="70" spans="1:9" ht="15.75" customHeight="1" x14ac:dyDescent="0.25">
      <c r="A70" s="85" t="s">
        <v>42</v>
      </c>
      <c r="B70" s="86"/>
      <c r="C70" s="87" t="s">
        <v>43</v>
      </c>
      <c r="D70" s="88"/>
      <c r="E70" s="16" t="s">
        <v>22</v>
      </c>
      <c r="F70" s="17">
        <v>15</v>
      </c>
      <c r="G70" s="18"/>
      <c r="H70" s="89">
        <f t="shared" si="17"/>
        <v>0</v>
      </c>
      <c r="I70" s="90"/>
    </row>
    <row r="71" spans="1:9" ht="15.75" customHeight="1" x14ac:dyDescent="0.25">
      <c r="A71" s="85" t="s">
        <v>44</v>
      </c>
      <c r="B71" s="86"/>
      <c r="C71" s="87" t="s">
        <v>45</v>
      </c>
      <c r="D71" s="88"/>
      <c r="E71" s="16" t="s">
        <v>73</v>
      </c>
      <c r="F71" s="17">
        <v>4</v>
      </c>
      <c r="G71" s="18"/>
      <c r="H71" s="89">
        <f t="shared" si="17"/>
        <v>0</v>
      </c>
      <c r="I71" s="90"/>
    </row>
    <row r="72" spans="1:9" ht="15.75" customHeight="1" x14ac:dyDescent="0.25">
      <c r="A72" s="85" t="s">
        <v>46</v>
      </c>
      <c r="B72" s="86"/>
      <c r="C72" s="129" t="s">
        <v>174</v>
      </c>
      <c r="D72" s="88"/>
      <c r="E72" s="16" t="s">
        <v>73</v>
      </c>
      <c r="F72" s="17">
        <v>2</v>
      </c>
      <c r="G72" s="18"/>
      <c r="H72" s="89">
        <f t="shared" si="17"/>
        <v>0</v>
      </c>
      <c r="I72" s="90"/>
    </row>
    <row r="73" spans="1:9" ht="15.75" customHeight="1" x14ac:dyDescent="0.25">
      <c r="A73" s="85" t="s">
        <v>119</v>
      </c>
      <c r="B73" s="86"/>
      <c r="C73" s="129" t="s">
        <v>120</v>
      </c>
      <c r="D73" s="88"/>
      <c r="E73" s="16" t="s">
        <v>97</v>
      </c>
      <c r="F73" s="17">
        <v>20</v>
      </c>
      <c r="G73" s="18"/>
      <c r="H73" s="89">
        <f t="shared" ref="H73" si="18">F73*G73</f>
        <v>0</v>
      </c>
      <c r="I73" s="90"/>
    </row>
    <row r="74" spans="1:9" ht="15.75" customHeight="1" x14ac:dyDescent="0.25">
      <c r="A74" s="85" t="s">
        <v>132</v>
      </c>
      <c r="B74" s="86"/>
      <c r="C74" s="129" t="s">
        <v>102</v>
      </c>
      <c r="D74" s="88"/>
      <c r="E74" s="16" t="s">
        <v>47</v>
      </c>
      <c r="F74" s="17">
        <v>0.5</v>
      </c>
      <c r="G74" s="18"/>
      <c r="H74" s="89">
        <f t="shared" si="17"/>
        <v>0</v>
      </c>
      <c r="I74" s="90"/>
    </row>
    <row r="75" spans="1:9" ht="15.75" customHeight="1" x14ac:dyDescent="0.25">
      <c r="A75" s="11"/>
      <c r="B75" s="12"/>
      <c r="C75" s="11"/>
      <c r="D75" s="12"/>
      <c r="E75" s="150" t="s">
        <v>48</v>
      </c>
      <c r="F75" s="151"/>
      <c r="G75" s="152"/>
      <c r="H75" s="101">
        <f>SUM(H67:I74)</f>
        <v>0</v>
      </c>
      <c r="I75" s="102"/>
    </row>
    <row r="76" spans="1:9" ht="15.75" customHeight="1" x14ac:dyDescent="0.25">
      <c r="A76" s="149" t="s">
        <v>49</v>
      </c>
      <c r="B76" s="92"/>
      <c r="C76" s="92"/>
      <c r="D76" s="92"/>
      <c r="E76" s="92"/>
      <c r="F76" s="92"/>
      <c r="G76" s="92"/>
      <c r="H76" s="92"/>
      <c r="I76" s="93"/>
    </row>
    <row r="77" spans="1:9" ht="15.75" customHeight="1" x14ac:dyDescent="0.25">
      <c r="A77" s="85" t="s">
        <v>50</v>
      </c>
      <c r="B77" s="86"/>
      <c r="C77" s="87" t="s">
        <v>51</v>
      </c>
      <c r="D77" s="88"/>
      <c r="E77" s="16" t="s">
        <v>73</v>
      </c>
      <c r="F77" s="17">
        <v>4</v>
      </c>
      <c r="G77" s="18"/>
      <c r="H77" s="89">
        <f t="shared" ref="H77:H83" si="19">F77*G77</f>
        <v>0</v>
      </c>
      <c r="I77" s="90"/>
    </row>
    <row r="78" spans="1:9" ht="15.75" customHeight="1" x14ac:dyDescent="0.25">
      <c r="A78" s="85" t="s">
        <v>52</v>
      </c>
      <c r="B78" s="86"/>
      <c r="C78" s="87" t="s">
        <v>53</v>
      </c>
      <c r="D78" s="88"/>
      <c r="E78" s="16" t="s">
        <v>73</v>
      </c>
      <c r="F78" s="17" t="s">
        <v>19</v>
      </c>
      <c r="G78" s="18"/>
      <c r="H78" s="89">
        <f t="shared" si="19"/>
        <v>0</v>
      </c>
      <c r="I78" s="90"/>
    </row>
    <row r="79" spans="1:9" ht="15.75" customHeight="1" x14ac:dyDescent="0.25">
      <c r="A79" s="85" t="s">
        <v>54</v>
      </c>
      <c r="B79" s="86"/>
      <c r="C79" s="87" t="s">
        <v>55</v>
      </c>
      <c r="D79" s="88"/>
      <c r="E79" s="16" t="s">
        <v>73</v>
      </c>
      <c r="F79" s="17" t="s">
        <v>19</v>
      </c>
      <c r="G79" s="18"/>
      <c r="H79" s="89">
        <f t="shared" si="19"/>
        <v>0</v>
      </c>
      <c r="I79" s="90"/>
    </row>
    <row r="80" spans="1:9" ht="15.75" customHeight="1" x14ac:dyDescent="0.25">
      <c r="A80" s="85" t="s">
        <v>56</v>
      </c>
      <c r="B80" s="86"/>
      <c r="C80" s="87" t="s">
        <v>57</v>
      </c>
      <c r="D80" s="88"/>
      <c r="E80" s="16" t="s">
        <v>73</v>
      </c>
      <c r="F80" s="17" t="s">
        <v>19</v>
      </c>
      <c r="G80" s="18"/>
      <c r="H80" s="89">
        <f t="shared" si="19"/>
        <v>0</v>
      </c>
      <c r="I80" s="90"/>
    </row>
    <row r="81" spans="1:9" ht="15.75" customHeight="1" x14ac:dyDescent="0.25">
      <c r="A81" s="85" t="s">
        <v>58</v>
      </c>
      <c r="B81" s="86"/>
      <c r="C81" s="87" t="s">
        <v>59</v>
      </c>
      <c r="D81" s="88"/>
      <c r="E81" s="16" t="s">
        <v>73</v>
      </c>
      <c r="F81" s="17" t="s">
        <v>19</v>
      </c>
      <c r="G81" s="18"/>
      <c r="H81" s="89">
        <f t="shared" si="19"/>
        <v>0</v>
      </c>
      <c r="I81" s="90"/>
    </row>
    <row r="82" spans="1:9" ht="15.75" customHeight="1" x14ac:dyDescent="0.25">
      <c r="A82" s="85" t="s">
        <v>60</v>
      </c>
      <c r="B82" s="86"/>
      <c r="C82" s="87" t="s">
        <v>61</v>
      </c>
      <c r="D82" s="88"/>
      <c r="E82" s="16" t="s">
        <v>97</v>
      </c>
      <c r="F82" s="17" t="s">
        <v>19</v>
      </c>
      <c r="G82" s="18"/>
      <c r="H82" s="89">
        <f t="shared" si="19"/>
        <v>0</v>
      </c>
      <c r="I82" s="90"/>
    </row>
    <row r="83" spans="1:9" ht="15.75" customHeight="1" x14ac:dyDescent="0.25">
      <c r="A83" s="85" t="s">
        <v>62</v>
      </c>
      <c r="B83" s="86"/>
      <c r="C83" s="87" t="s">
        <v>63</v>
      </c>
      <c r="D83" s="88"/>
      <c r="E83" s="16" t="s">
        <v>97</v>
      </c>
      <c r="F83" s="17">
        <v>4</v>
      </c>
      <c r="G83" s="18"/>
      <c r="H83" s="89">
        <f t="shared" si="19"/>
        <v>0</v>
      </c>
      <c r="I83" s="90"/>
    </row>
    <row r="84" spans="1:9" ht="15.75" customHeight="1" x14ac:dyDescent="0.25">
      <c r="A84" s="11"/>
      <c r="B84" s="12"/>
      <c r="C84" s="11"/>
      <c r="D84" s="12"/>
      <c r="E84" s="150" t="s">
        <v>64</v>
      </c>
      <c r="F84" s="151"/>
      <c r="G84" s="152"/>
      <c r="H84" s="101">
        <f>SUM(H77:I83)</f>
        <v>0</v>
      </c>
      <c r="I84" s="102"/>
    </row>
    <row r="85" spans="1:9" ht="15.75" customHeight="1" x14ac:dyDescent="0.25">
      <c r="A85" s="127" t="s">
        <v>9</v>
      </c>
      <c r="B85" s="117"/>
      <c r="C85" s="117"/>
      <c r="D85" s="117"/>
      <c r="E85" s="117"/>
      <c r="F85" s="117"/>
      <c r="G85" s="117"/>
      <c r="H85" s="117"/>
      <c r="I85" s="118"/>
    </row>
    <row r="86" spans="1:9" ht="15.75" customHeight="1" x14ac:dyDescent="0.25">
      <c r="A86" s="153" t="s">
        <v>109</v>
      </c>
      <c r="B86" s="154"/>
      <c r="C86" s="155" t="s">
        <v>103</v>
      </c>
      <c r="D86" s="156" t="s">
        <v>103</v>
      </c>
      <c r="E86" s="22" t="s">
        <v>97</v>
      </c>
      <c r="F86" s="23">
        <v>40</v>
      </c>
      <c r="G86" s="24"/>
      <c r="H86" s="157">
        <f t="shared" ref="H86:H92" si="20">F86*G86</f>
        <v>0</v>
      </c>
      <c r="I86" s="158"/>
    </row>
    <row r="87" spans="1:9" ht="15.75" customHeight="1" x14ac:dyDescent="0.25">
      <c r="A87" s="153" t="s">
        <v>66</v>
      </c>
      <c r="B87" s="154"/>
      <c r="C87" s="155" t="s">
        <v>104</v>
      </c>
      <c r="D87" s="156" t="s">
        <v>104</v>
      </c>
      <c r="E87" s="22" t="s">
        <v>97</v>
      </c>
      <c r="F87" s="23">
        <v>8</v>
      </c>
      <c r="G87" s="24"/>
      <c r="H87" s="157">
        <f t="shared" si="20"/>
        <v>0</v>
      </c>
      <c r="I87" s="158"/>
    </row>
    <row r="88" spans="1:9" ht="15.75" customHeight="1" x14ac:dyDescent="0.25">
      <c r="A88" s="153"/>
      <c r="B88" s="154"/>
      <c r="C88" s="155"/>
      <c r="D88" s="156"/>
      <c r="E88" s="22"/>
      <c r="F88" s="23"/>
      <c r="G88" s="24"/>
      <c r="H88" s="157"/>
      <c r="I88" s="158"/>
    </row>
    <row r="89" spans="1:9" ht="15.75" customHeight="1" x14ac:dyDescent="0.25">
      <c r="A89" s="85"/>
      <c r="B89" s="86"/>
      <c r="C89" s="87"/>
      <c r="D89" s="88"/>
      <c r="E89" s="16"/>
      <c r="F89" s="17"/>
      <c r="G89" s="18"/>
      <c r="H89" s="89"/>
      <c r="I89" s="90"/>
    </row>
    <row r="90" spans="1:9" ht="15.75" customHeight="1" x14ac:dyDescent="0.25">
      <c r="A90" s="153" t="s">
        <v>110</v>
      </c>
      <c r="B90" s="154"/>
      <c r="C90" s="155" t="s">
        <v>130</v>
      </c>
      <c r="D90" s="156" t="s">
        <v>105</v>
      </c>
      <c r="E90" s="22" t="s">
        <v>97</v>
      </c>
      <c r="F90" s="23">
        <v>40</v>
      </c>
      <c r="G90" s="24"/>
      <c r="H90" s="157">
        <f t="shared" si="20"/>
        <v>0</v>
      </c>
      <c r="I90" s="158"/>
    </row>
    <row r="91" spans="1:9" ht="15.75" customHeight="1" x14ac:dyDescent="0.25">
      <c r="A91" s="69" t="s">
        <v>111</v>
      </c>
      <c r="B91" s="70"/>
      <c r="C91" s="77" t="s">
        <v>118</v>
      </c>
      <c r="D91" s="76"/>
      <c r="E91" s="26" t="s">
        <v>97</v>
      </c>
      <c r="F91" s="27">
        <v>8</v>
      </c>
      <c r="G91" s="28"/>
      <c r="H91" s="73">
        <f t="shared" si="20"/>
        <v>0</v>
      </c>
      <c r="I91" s="74"/>
    </row>
    <row r="92" spans="1:9" ht="15.75" customHeight="1" x14ac:dyDescent="0.25">
      <c r="A92" s="69" t="s">
        <v>112</v>
      </c>
      <c r="B92" s="70"/>
      <c r="C92" s="82" t="s">
        <v>108</v>
      </c>
      <c r="D92" s="76"/>
      <c r="E92" s="26" t="s">
        <v>97</v>
      </c>
      <c r="F92" s="27">
        <v>8</v>
      </c>
      <c r="G92" s="28"/>
      <c r="H92" s="73">
        <f t="shared" si="20"/>
        <v>0</v>
      </c>
      <c r="I92" s="74"/>
    </row>
    <row r="93" spans="1:9" ht="15.75" customHeight="1" x14ac:dyDescent="0.25">
      <c r="A93" s="69" t="s">
        <v>113</v>
      </c>
      <c r="B93" s="70"/>
      <c r="C93" s="82" t="s">
        <v>127</v>
      </c>
      <c r="D93" s="76"/>
      <c r="E93" s="26" t="s">
        <v>97</v>
      </c>
      <c r="F93" s="27">
        <v>8</v>
      </c>
      <c r="G93" s="28"/>
      <c r="H93" s="73">
        <f t="shared" ref="H93:H98" si="21">F93*G93</f>
        <v>0</v>
      </c>
      <c r="I93" s="74"/>
    </row>
    <row r="94" spans="1:9" ht="15.75" customHeight="1" x14ac:dyDescent="0.25">
      <c r="A94" s="69" t="s">
        <v>114</v>
      </c>
      <c r="B94" s="70"/>
      <c r="C94" s="82" t="s">
        <v>67</v>
      </c>
      <c r="D94" s="76"/>
      <c r="E94" s="26" t="s">
        <v>97</v>
      </c>
      <c r="F94" s="27">
        <v>16</v>
      </c>
      <c r="G94" s="28"/>
      <c r="H94" s="73">
        <f t="shared" si="21"/>
        <v>0</v>
      </c>
      <c r="I94" s="74"/>
    </row>
    <row r="95" spans="1:9" ht="15.75" customHeight="1" x14ac:dyDescent="0.25">
      <c r="A95" s="69" t="s">
        <v>115</v>
      </c>
      <c r="B95" s="70"/>
      <c r="C95" s="82" t="s">
        <v>68</v>
      </c>
      <c r="D95" s="76"/>
      <c r="E95" s="26" t="s">
        <v>97</v>
      </c>
      <c r="F95" s="27">
        <v>4</v>
      </c>
      <c r="G95" s="28"/>
      <c r="H95" s="73">
        <f t="shared" si="21"/>
        <v>0</v>
      </c>
      <c r="I95" s="74"/>
    </row>
    <row r="96" spans="1:9" ht="15.75" customHeight="1" x14ac:dyDescent="0.25">
      <c r="A96" s="69" t="s">
        <v>116</v>
      </c>
      <c r="B96" s="70"/>
      <c r="C96" s="82" t="s">
        <v>69</v>
      </c>
      <c r="D96" s="76"/>
      <c r="E96" s="26" t="s">
        <v>97</v>
      </c>
      <c r="F96" s="27">
        <v>4</v>
      </c>
      <c r="G96" s="28"/>
      <c r="H96" s="73">
        <f t="shared" si="21"/>
        <v>0</v>
      </c>
      <c r="I96" s="74"/>
    </row>
    <row r="97" spans="1:9" ht="15.75" customHeight="1" x14ac:dyDescent="0.25">
      <c r="A97" s="153" t="s">
        <v>117</v>
      </c>
      <c r="B97" s="154"/>
      <c r="C97" s="155" t="s">
        <v>70</v>
      </c>
      <c r="D97" s="156"/>
      <c r="E97" s="22" t="s">
        <v>97</v>
      </c>
      <c r="F97" s="23">
        <v>8</v>
      </c>
      <c r="G97" s="24"/>
      <c r="H97" s="157">
        <f t="shared" si="21"/>
        <v>0</v>
      </c>
      <c r="I97" s="158"/>
    </row>
    <row r="98" spans="1:9" ht="15.75" customHeight="1" x14ac:dyDescent="0.25">
      <c r="A98" s="85" t="s">
        <v>133</v>
      </c>
      <c r="B98" s="86"/>
      <c r="C98" s="87" t="s">
        <v>71</v>
      </c>
      <c r="D98" s="88"/>
      <c r="E98" s="16" t="s">
        <v>97</v>
      </c>
      <c r="F98" s="17" t="s">
        <v>24</v>
      </c>
      <c r="G98" s="18"/>
      <c r="H98" s="89">
        <f t="shared" si="21"/>
        <v>0</v>
      </c>
      <c r="I98" s="90"/>
    </row>
    <row r="99" spans="1:9" ht="15.75" customHeight="1" x14ac:dyDescent="0.25">
      <c r="A99" s="85" t="s">
        <v>150</v>
      </c>
      <c r="B99" s="86"/>
      <c r="C99" s="87" t="s">
        <v>65</v>
      </c>
      <c r="D99" s="88"/>
      <c r="E99" s="16" t="s">
        <v>17</v>
      </c>
      <c r="F99" s="17" t="s">
        <v>15</v>
      </c>
      <c r="G99" s="18"/>
      <c r="H99" s="89">
        <f>F99*G99</f>
        <v>0</v>
      </c>
      <c r="I99" s="90"/>
    </row>
    <row r="100" spans="1:9" ht="15.75" customHeight="1" thickBot="1" x14ac:dyDescent="0.3">
      <c r="A100" s="11"/>
      <c r="B100" s="12"/>
      <c r="C100" s="11"/>
      <c r="D100" s="12"/>
      <c r="E100" s="160" t="s">
        <v>72</v>
      </c>
      <c r="F100" s="161"/>
      <c r="G100" s="162"/>
      <c r="H100" s="101">
        <f>SUM(H86:I99)</f>
        <v>0</v>
      </c>
      <c r="I100" s="102"/>
    </row>
    <row r="101" spans="1:9" ht="16.2" thickBot="1" x14ac:dyDescent="0.3">
      <c r="A101" s="135"/>
      <c r="B101" s="136"/>
      <c r="C101" s="139" t="s">
        <v>98</v>
      </c>
      <c r="D101" s="140"/>
      <c r="E101" s="136"/>
      <c r="F101" s="136"/>
      <c r="G101" s="136"/>
      <c r="H101" s="147">
        <f>H65+H75+H84+H100</f>
        <v>0</v>
      </c>
      <c r="I101" s="148"/>
    </row>
    <row r="102" spans="1:9" ht="15.75" customHeight="1" thickBot="1" x14ac:dyDescent="0.3"/>
    <row r="103" spans="1:9" ht="16.2" thickBot="1" x14ac:dyDescent="0.3">
      <c r="A103" s="135"/>
      <c r="B103" s="136"/>
      <c r="C103" s="139" t="s">
        <v>99</v>
      </c>
      <c r="D103" s="140"/>
      <c r="E103" s="136"/>
      <c r="F103" s="136"/>
      <c r="G103" s="136"/>
      <c r="H103" s="147">
        <f>H52+H101</f>
        <v>0</v>
      </c>
      <c r="I103" s="148"/>
    </row>
    <row r="104" spans="1:9" ht="15.75" customHeight="1" x14ac:dyDescent="0.25"/>
    <row r="105" spans="1:9" ht="15.75" customHeight="1" x14ac:dyDescent="0.25">
      <c r="C105" s="21" t="s">
        <v>175</v>
      </c>
      <c r="D105" s="19">
        <f>H16+H21+H22+H23</f>
        <v>0</v>
      </c>
      <c r="E105" s="19">
        <f>D105*1.21</f>
        <v>0</v>
      </c>
    </row>
    <row r="106" spans="1:9" ht="15.75" customHeight="1" x14ac:dyDescent="0.25">
      <c r="C106" s="20" t="s">
        <v>176</v>
      </c>
      <c r="D106" s="19">
        <f>H29+H35+H39+H41+H44+H51+H57+H61+H62+H63+H64+H75+H84+H89+H98+H99</f>
        <v>0</v>
      </c>
      <c r="E106" s="19">
        <f t="shared" ref="E106:E108" si="22">D106*1.21</f>
        <v>0</v>
      </c>
    </row>
    <row r="107" spans="1:9" ht="15.75" customHeight="1" x14ac:dyDescent="0.25">
      <c r="C107" s="29" t="s">
        <v>177</v>
      </c>
      <c r="D107" s="19">
        <f>H13+H14+H15+H17+H18+H19+H20+H24+H28+H38+H58+H59+H60+H91+H92+H93+H94+H95+H96</f>
        <v>0</v>
      </c>
      <c r="E107" s="19">
        <f t="shared" si="22"/>
        <v>0</v>
      </c>
    </row>
    <row r="108" spans="1:9" ht="15.75" customHeight="1" x14ac:dyDescent="0.25">
      <c r="C108" s="25" t="s">
        <v>178</v>
      </c>
      <c r="D108" s="19">
        <f>H86+H87+H88+H90+H97</f>
        <v>0</v>
      </c>
      <c r="E108" s="19">
        <f t="shared" si="22"/>
        <v>0</v>
      </c>
    </row>
    <row r="109" spans="1:9" ht="15.75" customHeight="1" x14ac:dyDescent="0.25"/>
    <row r="110" spans="1:9" ht="15.75" customHeight="1" x14ac:dyDescent="0.25">
      <c r="D110" s="19">
        <f>SUM(D105:D108)</f>
        <v>0</v>
      </c>
      <c r="E110" s="19">
        <f>SUM(E105:E108)</f>
        <v>0</v>
      </c>
    </row>
    <row r="111" spans="1:9" ht="15.75" customHeight="1" x14ac:dyDescent="0.25">
      <c r="E111" s="19"/>
    </row>
    <row r="112" spans="1:9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</sheetData>
  <mergeCells count="271">
    <mergeCell ref="A61:B61"/>
    <mergeCell ref="C61:D61"/>
    <mergeCell ref="H61:I61"/>
    <mergeCell ref="C90:D90"/>
    <mergeCell ref="A73:B73"/>
    <mergeCell ref="C73:D73"/>
    <mergeCell ref="H73:I73"/>
    <mergeCell ref="A95:B95"/>
    <mergeCell ref="C95:D95"/>
    <mergeCell ref="H95:I95"/>
    <mergeCell ref="A85:I85"/>
    <mergeCell ref="A93:B93"/>
    <mergeCell ref="C93:D93"/>
    <mergeCell ref="H93:I93"/>
    <mergeCell ref="A86:B86"/>
    <mergeCell ref="H86:I86"/>
    <mergeCell ref="A87:B87"/>
    <mergeCell ref="C86:D86"/>
    <mergeCell ref="H87:I87"/>
    <mergeCell ref="A90:B90"/>
    <mergeCell ref="C87:D87"/>
    <mergeCell ref="H90:I90"/>
    <mergeCell ref="A89:B89"/>
    <mergeCell ref="C89:D89"/>
    <mergeCell ref="H92:I92"/>
    <mergeCell ref="C91:D91"/>
    <mergeCell ref="H91:I91"/>
    <mergeCell ref="A96:B96"/>
    <mergeCell ref="C96:D96"/>
    <mergeCell ref="H96:I96"/>
    <mergeCell ref="A97:B97"/>
    <mergeCell ref="A92:B92"/>
    <mergeCell ref="C92:D92"/>
    <mergeCell ref="A103:B103"/>
    <mergeCell ref="C103:D103"/>
    <mergeCell ref="E103:G103"/>
    <mergeCell ref="H103:I103"/>
    <mergeCell ref="E100:G100"/>
    <mergeCell ref="H100:I100"/>
    <mergeCell ref="A94:B94"/>
    <mergeCell ref="C94:D94"/>
    <mergeCell ref="H94:I94"/>
    <mergeCell ref="A98:B98"/>
    <mergeCell ref="C98:D98"/>
    <mergeCell ref="A101:B101"/>
    <mergeCell ref="C101:D101"/>
    <mergeCell ref="E101:G101"/>
    <mergeCell ref="H101:I101"/>
    <mergeCell ref="H98:I98"/>
    <mergeCell ref="A99:B99"/>
    <mergeCell ref="C99:D99"/>
    <mergeCell ref="H99:I99"/>
    <mergeCell ref="C97:D97"/>
    <mergeCell ref="H97:I97"/>
    <mergeCell ref="A47:B47"/>
    <mergeCell ref="C47:D47"/>
    <mergeCell ref="H47:I47"/>
    <mergeCell ref="A48:B48"/>
    <mergeCell ref="C48:D48"/>
    <mergeCell ref="H48:I48"/>
    <mergeCell ref="A43:I43"/>
    <mergeCell ref="E45:G45"/>
    <mergeCell ref="H45:I45"/>
    <mergeCell ref="A45:B45"/>
    <mergeCell ref="C45:D45"/>
    <mergeCell ref="A46:I46"/>
    <mergeCell ref="A44:B44"/>
    <mergeCell ref="C44:D44"/>
    <mergeCell ref="H44:I44"/>
    <mergeCell ref="H89:I89"/>
    <mergeCell ref="A91:B91"/>
    <mergeCell ref="H83:I83"/>
    <mergeCell ref="E84:G84"/>
    <mergeCell ref="H84:I84"/>
    <mergeCell ref="A81:B81"/>
    <mergeCell ref="C81:D81"/>
    <mergeCell ref="H81:I81"/>
    <mergeCell ref="A82:B82"/>
    <mergeCell ref="C82:D82"/>
    <mergeCell ref="H82:I82"/>
    <mergeCell ref="A83:B83"/>
    <mergeCell ref="C83:D83"/>
    <mergeCell ref="A88:B88"/>
    <mergeCell ref="C88:D88"/>
    <mergeCell ref="H88:I88"/>
    <mergeCell ref="A79:B79"/>
    <mergeCell ref="C79:D79"/>
    <mergeCell ref="H79:I79"/>
    <mergeCell ref="A80:B80"/>
    <mergeCell ref="C80:D80"/>
    <mergeCell ref="H80:I80"/>
    <mergeCell ref="A76:I76"/>
    <mergeCell ref="A77:B77"/>
    <mergeCell ref="C77:D77"/>
    <mergeCell ref="H77:I77"/>
    <mergeCell ref="A78:B78"/>
    <mergeCell ref="C78:D78"/>
    <mergeCell ref="H78:I78"/>
    <mergeCell ref="H74:I74"/>
    <mergeCell ref="E75:G75"/>
    <mergeCell ref="H75:I75"/>
    <mergeCell ref="A71:B71"/>
    <mergeCell ref="C71:D71"/>
    <mergeCell ref="H71:I71"/>
    <mergeCell ref="A72:B72"/>
    <mergeCell ref="C72:D72"/>
    <mergeCell ref="H72:I72"/>
    <mergeCell ref="A74:B74"/>
    <mergeCell ref="C74:D74"/>
    <mergeCell ref="A69:B69"/>
    <mergeCell ref="C69:D69"/>
    <mergeCell ref="H69:I69"/>
    <mergeCell ref="A70:B70"/>
    <mergeCell ref="C70:D70"/>
    <mergeCell ref="H70:I70"/>
    <mergeCell ref="A66:I66"/>
    <mergeCell ref="A67:B67"/>
    <mergeCell ref="C67:D67"/>
    <mergeCell ref="H67:I67"/>
    <mergeCell ref="A68:B68"/>
    <mergeCell ref="C68:D68"/>
    <mergeCell ref="H68:I68"/>
    <mergeCell ref="H64:I64"/>
    <mergeCell ref="E65:G65"/>
    <mergeCell ref="H65:I65"/>
    <mergeCell ref="A64:B64"/>
    <mergeCell ref="C64:D64"/>
    <mergeCell ref="A62:B62"/>
    <mergeCell ref="C62:D62"/>
    <mergeCell ref="H62:I62"/>
    <mergeCell ref="C63:D63"/>
    <mergeCell ref="H63:I63"/>
    <mergeCell ref="A63:B63"/>
    <mergeCell ref="A60:B60"/>
    <mergeCell ref="C60:D60"/>
    <mergeCell ref="H60:I60"/>
    <mergeCell ref="A58:B58"/>
    <mergeCell ref="C58:D58"/>
    <mergeCell ref="H58:I58"/>
    <mergeCell ref="A59:B59"/>
    <mergeCell ref="H59:I59"/>
    <mergeCell ref="C59:D59"/>
    <mergeCell ref="A57:B57"/>
    <mergeCell ref="C57:D57"/>
    <mergeCell ref="H57:I57"/>
    <mergeCell ref="A49:B49"/>
    <mergeCell ref="C49:D49"/>
    <mergeCell ref="H49:I49"/>
    <mergeCell ref="H50:I50"/>
    <mergeCell ref="E51:G51"/>
    <mergeCell ref="H51:I51"/>
    <mergeCell ref="A50:B50"/>
    <mergeCell ref="C50:D50"/>
    <mergeCell ref="A52:B52"/>
    <mergeCell ref="A51:B51"/>
    <mergeCell ref="C52:D52"/>
    <mergeCell ref="C51:D51"/>
    <mergeCell ref="A53:I54"/>
    <mergeCell ref="E52:G52"/>
    <mergeCell ref="H52:I52"/>
    <mergeCell ref="A55:I55"/>
    <mergeCell ref="A56:I56"/>
    <mergeCell ref="A9:I9"/>
    <mergeCell ref="A2:B2"/>
    <mergeCell ref="C2:D2"/>
    <mergeCell ref="H2:I2"/>
    <mergeCell ref="A3:B3"/>
    <mergeCell ref="C3:D3"/>
    <mergeCell ref="E42:G42"/>
    <mergeCell ref="H42:I42"/>
    <mergeCell ref="A40:B40"/>
    <mergeCell ref="H40:I40"/>
    <mergeCell ref="A42:B42"/>
    <mergeCell ref="C42:D42"/>
    <mergeCell ref="A41:B41"/>
    <mergeCell ref="C41:D41"/>
    <mergeCell ref="H41:I41"/>
    <mergeCell ref="A26:I26"/>
    <mergeCell ref="A27:I27"/>
    <mergeCell ref="A10:B10"/>
    <mergeCell ref="C10:D10"/>
    <mergeCell ref="A21:B21"/>
    <mergeCell ref="C21:D21"/>
    <mergeCell ref="H21:I21"/>
    <mergeCell ref="A31:I31"/>
    <mergeCell ref="H10:I10"/>
    <mergeCell ref="A1:D1"/>
    <mergeCell ref="H1:I1"/>
    <mergeCell ref="A25:B25"/>
    <mergeCell ref="C25:D25"/>
    <mergeCell ref="A4:B4"/>
    <mergeCell ref="C4:D4"/>
    <mergeCell ref="H4:I4"/>
    <mergeCell ref="A5:B5"/>
    <mergeCell ref="C5:D5"/>
    <mergeCell ref="H5:I5"/>
    <mergeCell ref="A6:I6"/>
    <mergeCell ref="A7:I7"/>
    <mergeCell ref="A8:B8"/>
    <mergeCell ref="C8:D8"/>
    <mergeCell ref="H8:I8"/>
    <mergeCell ref="A12:I12"/>
    <mergeCell ref="H3:I3"/>
    <mergeCell ref="H13:I13"/>
    <mergeCell ref="A14:B14"/>
    <mergeCell ref="C14:D14"/>
    <mergeCell ref="H14:I14"/>
    <mergeCell ref="A11:I11"/>
    <mergeCell ref="A16:B16"/>
    <mergeCell ref="C16:D16"/>
    <mergeCell ref="A13:B13"/>
    <mergeCell ref="C13:D13"/>
    <mergeCell ref="E30:G30"/>
    <mergeCell ref="H30:I30"/>
    <mergeCell ref="A30:B30"/>
    <mergeCell ref="A15:B15"/>
    <mergeCell ref="C15:D15"/>
    <mergeCell ref="H15:I15"/>
    <mergeCell ref="E25:G25"/>
    <mergeCell ref="H25:I25"/>
    <mergeCell ref="H16:I16"/>
    <mergeCell ref="C30:D30"/>
    <mergeCell ref="A24:B24"/>
    <mergeCell ref="A38:B38"/>
    <mergeCell ref="C38:D38"/>
    <mergeCell ref="H38:I38"/>
    <mergeCell ref="A28:B28"/>
    <mergeCell ref="C28:D28"/>
    <mergeCell ref="H28:I28"/>
    <mergeCell ref="A29:B29"/>
    <mergeCell ref="C29:D29"/>
    <mergeCell ref="H29:I29"/>
    <mergeCell ref="A32:I32"/>
    <mergeCell ref="A33:B33"/>
    <mergeCell ref="C33:D33"/>
    <mergeCell ref="A34:B34"/>
    <mergeCell ref="C34:D34"/>
    <mergeCell ref="C37:D37"/>
    <mergeCell ref="A35:B35"/>
    <mergeCell ref="C35:D35"/>
    <mergeCell ref="A36:I36"/>
    <mergeCell ref="H33:I33"/>
    <mergeCell ref="H34:I34"/>
    <mergeCell ref="A37:B37"/>
    <mergeCell ref="H37:I37"/>
    <mergeCell ref="E35:G35"/>
    <mergeCell ref="H35:I35"/>
    <mergeCell ref="C40:D40"/>
    <mergeCell ref="A17:B17"/>
    <mergeCell ref="C17:D17"/>
    <mergeCell ref="H17:I17"/>
    <mergeCell ref="A19:B19"/>
    <mergeCell ref="C19:D19"/>
    <mergeCell ref="H19:I19"/>
    <mergeCell ref="A20:B20"/>
    <mergeCell ref="C20:D20"/>
    <mergeCell ref="H20:I20"/>
    <mergeCell ref="A18:B18"/>
    <mergeCell ref="C18:D18"/>
    <mergeCell ref="H18:I18"/>
    <mergeCell ref="C22:D22"/>
    <mergeCell ref="H22:I22"/>
    <mergeCell ref="C23:D23"/>
    <mergeCell ref="H23:I23"/>
    <mergeCell ref="C24:D24"/>
    <mergeCell ref="H24:I24"/>
    <mergeCell ref="A22:B22"/>
    <mergeCell ref="A23:B23"/>
    <mergeCell ref="A39:B39"/>
    <mergeCell ref="C39:D39"/>
    <mergeCell ref="H39:I39"/>
  </mergeCells>
  <printOptions horizontalCentered="1"/>
  <pageMargins left="0.55118110236220474" right="0.39370078740157483" top="0.59055118110236227" bottom="0.70866141732283472" header="0.39370078740157483" footer="0.39370078740157483"/>
  <pageSetup paperSize="9" scale="50" fitToHeight="2" orientation="portrait" horizontalDpi="300" verticalDpi="300" r:id="rId1"/>
  <headerFooter>
    <oddFooter>&amp;L&amp;F&amp;C&amp;P z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Zakázka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Sučík</dc:creator>
  <cp:lastModifiedBy>Martin Lapeš</cp:lastModifiedBy>
  <cp:lastPrinted>2024-02-21T16:39:31Z</cp:lastPrinted>
  <dcterms:created xsi:type="dcterms:W3CDTF">2022-11-30T06:16:59Z</dcterms:created>
  <dcterms:modified xsi:type="dcterms:W3CDTF">2025-02-13T01:52:39Z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2022-10-13T00:00:00Z</vt:filetime>
  </property>
  <property fmtid="{D5CDD505-2E9C-101B-9397-08002B2CF9AE}" pid="3" name="Creator">
    <vt:lpwstr>Microsoft® Excel® pro Microsoft 365</vt:lpwstr>
  </property>
  <property fmtid="{D5CDD505-2E9C-101B-9397-08002B2CF9AE}" pid="4" name="Producer">
    <vt:lpwstr>Microsoft® Excel® pro Microsoft 365</vt:lpwstr>
  </property>
  <property fmtid="{D5CDD505-2E9C-101B-9397-08002B2CF9AE}" pid="5" name="LastSaved">
    <vt:filetime>2022-10-13T00:00:00Z</vt:filetime>
  </property>
</Properties>
</file>